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elledegroot/Marielle de Groot/3. Marielle/Boek/Toolkit/"/>
    </mc:Choice>
  </mc:AlternateContent>
  <xr:revisionPtr revIDLastSave="0" documentId="13_ncr:1_{D0F8D6F3-65C5-2540-B75A-8891988054CE}" xr6:coauthVersionLast="45" xr6:coauthVersionMax="45" xr10:uidLastSave="{00000000-0000-0000-0000-000000000000}"/>
  <bookViews>
    <workbookView xWindow="0" yWindow="0" windowWidth="25600" windowHeight="16000" activeTab="1" xr2:uid="{00000000-000D-0000-FFFF-FFFF00000000}"/>
  </bookViews>
  <sheets>
    <sheet name="Samenvatting" sheetId="1" r:id="rId1"/>
    <sheet name="Exploitatie" sheetId="6" r:id="rId2"/>
  </sheets>
  <definedNames>
    <definedName name="_xlnm.Print_Area" localSheetId="1">Exploitatie!$B$1:$K$120</definedName>
    <definedName name="_xlnm.Print_Area" localSheetId="0">Samenvatting!$A$1:$D$52</definedName>
    <definedName name="_xlnm.Print_Titles" localSheetId="1">Exploitatie!$5:$7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3" i="6" l="1"/>
  <c r="J50" i="6"/>
  <c r="J49" i="6"/>
  <c r="H93" i="6"/>
  <c r="H50" i="6"/>
  <c r="H49" i="6"/>
  <c r="K19" i="6" l="1"/>
  <c r="D17" i="1"/>
  <c r="C17" i="1"/>
  <c r="B17" i="1"/>
  <c r="A17" i="1"/>
  <c r="I19" i="6"/>
  <c r="D19" i="6" l="1"/>
  <c r="D82" i="6" l="1"/>
  <c r="I114" i="6"/>
  <c r="C93" i="6"/>
  <c r="I82" i="6"/>
  <c r="C50" i="6"/>
  <c r="C49" i="6"/>
  <c r="K12" i="6"/>
  <c r="D12" i="6"/>
  <c r="I12" i="6"/>
  <c r="K26" i="6" l="1"/>
  <c r="J32" i="6" l="1"/>
  <c r="H32" i="6"/>
  <c r="C32" i="6"/>
  <c r="J108" i="6"/>
  <c r="H108" i="6"/>
  <c r="C108" i="6"/>
  <c r="C18" i="1" l="1"/>
  <c r="D19" i="1" l="1"/>
  <c r="D18" i="1"/>
  <c r="C16" i="1"/>
  <c r="C19" i="1"/>
  <c r="D100" i="6"/>
  <c r="B16" i="1"/>
  <c r="B19" i="1"/>
  <c r="B18" i="1"/>
  <c r="B20" i="1" l="1"/>
  <c r="C20" i="1"/>
  <c r="D11" i="1" l="1"/>
  <c r="B36" i="1" l="1"/>
  <c r="K28" i="6"/>
  <c r="D26" i="1" s="1"/>
  <c r="K82" i="6" l="1"/>
  <c r="I100" i="6" l="1"/>
  <c r="C12" i="1"/>
  <c r="C11" i="1"/>
  <c r="K100" i="6" l="1"/>
  <c r="D104" i="6"/>
  <c r="B37" i="1" s="1"/>
  <c r="D16" i="1"/>
  <c r="D20" i="1" s="1"/>
  <c r="D12" i="1"/>
  <c r="D36" i="1" l="1"/>
  <c r="I61" i="6"/>
  <c r="C32" i="1" s="1"/>
  <c r="B34" i="1"/>
  <c r="K61" i="6"/>
  <c r="D32" i="1" s="1"/>
  <c r="D34" i="1"/>
  <c r="K114" i="6"/>
  <c r="D61" i="6"/>
  <c r="B32" i="1" s="1"/>
  <c r="K104" i="6"/>
  <c r="D37" i="1" s="1"/>
  <c r="I104" i="6"/>
  <c r="C37" i="1" s="1"/>
  <c r="C36" i="1"/>
  <c r="C34" i="1"/>
  <c r="D114" i="6" l="1"/>
  <c r="D44" i="1"/>
  <c r="C44" i="1"/>
  <c r="B44" i="1" l="1"/>
  <c r="D96" i="6" l="1"/>
  <c r="B35" i="1" s="1"/>
  <c r="D76" i="6" l="1"/>
  <c r="B33" i="1" s="1"/>
  <c r="K46" i="6"/>
  <c r="B10" i="1"/>
  <c r="D56" i="6"/>
  <c r="B31" i="1" s="1"/>
  <c r="B12" i="1"/>
  <c r="K76" i="6"/>
  <c r="D33" i="1" s="1"/>
  <c r="I76" i="6"/>
  <c r="C33" i="1" s="1"/>
  <c r="B11" i="1" l="1"/>
  <c r="K56" i="6"/>
  <c r="D31" i="1" s="1"/>
  <c r="I56" i="6"/>
  <c r="C31" i="1" s="1"/>
  <c r="C10" i="1"/>
  <c r="K96" i="6"/>
  <c r="D35" i="1" s="1"/>
  <c r="I96" i="6"/>
  <c r="C35" i="1" s="1"/>
  <c r="A38" i="1"/>
  <c r="A24" i="1"/>
  <c r="A20" i="1"/>
  <c r="A13" i="1"/>
  <c r="A26" i="1"/>
  <c r="A9" i="1"/>
  <c r="A15" i="1"/>
  <c r="A22" i="1"/>
  <c r="A23" i="1"/>
  <c r="A16" i="1"/>
  <c r="B13" i="1" l="1"/>
  <c r="D26" i="6"/>
  <c r="B23" i="1" s="1"/>
  <c r="B24" i="1" s="1"/>
  <c r="D46" i="6"/>
  <c r="D106" i="6" s="1"/>
  <c r="I46" i="6"/>
  <c r="D10" i="1"/>
  <c r="C13" i="1"/>
  <c r="I26" i="6"/>
  <c r="D28" i="6" l="1"/>
  <c r="B26" i="1" s="1"/>
  <c r="B30" i="1"/>
  <c r="D30" i="1"/>
  <c r="C30" i="1"/>
  <c r="I106" i="6"/>
  <c r="C23" i="1"/>
  <c r="C24" i="1" s="1"/>
  <c r="I28" i="6"/>
  <c r="C26" i="1" s="1"/>
  <c r="D13" i="1"/>
  <c r="B38" i="1" l="1"/>
  <c r="B42" i="1" s="1"/>
  <c r="B48" i="1" s="1"/>
  <c r="I30" i="6"/>
  <c r="I110" i="6"/>
  <c r="I116" i="6" s="1"/>
  <c r="D30" i="6"/>
  <c r="D110" i="6"/>
  <c r="D116" i="6" s="1"/>
  <c r="C38" i="1"/>
  <c r="K106" i="6"/>
  <c r="D38" i="1"/>
  <c r="D23" i="1"/>
  <c r="D24" i="1" s="1"/>
  <c r="K30" i="6" l="1"/>
  <c r="K110" i="6"/>
  <c r="K116" i="6" s="1"/>
  <c r="C42" i="1"/>
  <c r="C48" i="1" s="1"/>
  <c r="D42" i="1" l="1"/>
  <c r="D48" i="1" s="1"/>
</calcChain>
</file>

<file path=xl/sharedStrings.xml><?xml version="1.0" encoding="utf-8"?>
<sst xmlns="http://schemas.openxmlformats.org/spreadsheetml/2006/main" count="127" uniqueCount="101">
  <si>
    <t>Samenvatting</t>
  </si>
  <si>
    <t>Datum</t>
  </si>
  <si>
    <t>Opbrengsten</t>
  </si>
  <si>
    <t>Subsidies</t>
  </si>
  <si>
    <t>Omzet</t>
  </si>
  <si>
    <t>Huisvesting</t>
  </si>
  <si>
    <t>Kosten</t>
  </si>
  <si>
    <t>Totaal opbrengsten</t>
  </si>
  <si>
    <t>Personeel</t>
  </si>
  <si>
    <t>Totaal kosten</t>
  </si>
  <si>
    <t>Overig</t>
  </si>
  <si>
    <t>Resultaat</t>
  </si>
  <si>
    <t>Totaal resultaat</t>
  </si>
  <si>
    <t>ICT</t>
  </si>
  <si>
    <t>Verzekeringen</t>
  </si>
  <si>
    <t>Afschrijvingen</t>
  </si>
  <si>
    <t>Rentelasten</t>
  </si>
  <si>
    <t>Brutolonen</t>
  </si>
  <si>
    <t>Sociale lasten</t>
  </si>
  <si>
    <t>Vrijwilligersvergoedingen</t>
  </si>
  <si>
    <t>Verzuimverzekering</t>
  </si>
  <si>
    <t>Vakantiegeld</t>
  </si>
  <si>
    <t>Kosten salarisadministratie</t>
  </si>
  <si>
    <t>Opleidingskosten</t>
  </si>
  <si>
    <t>Overige personeelskosten</t>
  </si>
  <si>
    <t>Toelichting</t>
  </si>
  <si>
    <t>Subtotaal personeel</t>
  </si>
  <si>
    <t>Afgerond op € 100</t>
  </si>
  <si>
    <t>Alle bedragen zijn exclusief BTW</t>
  </si>
  <si>
    <t>Subtotaal afschrijvingen</t>
  </si>
  <si>
    <t>Subtotaal huisvesting</t>
  </si>
  <si>
    <t>Huur</t>
  </si>
  <si>
    <t>Servicekosten</t>
  </si>
  <si>
    <t>Onderhoud inventaris</t>
  </si>
  <si>
    <t>Subtotaal inkoop</t>
  </si>
  <si>
    <t>Kantoorkosten</t>
  </si>
  <si>
    <t>Contributies en bijdragen</t>
  </si>
  <si>
    <t>Subtotaal kantoorkosten</t>
  </si>
  <si>
    <t>Abonnementen</t>
  </si>
  <si>
    <t>Internet</t>
  </si>
  <si>
    <t>Pinautomaat</t>
  </si>
  <si>
    <t>Bankkosten</t>
  </si>
  <si>
    <t>Backup data</t>
  </si>
  <si>
    <t>Helpdesk</t>
  </si>
  <si>
    <t>Kantoor</t>
  </si>
  <si>
    <t>Onvoorzien</t>
  </si>
  <si>
    <t>Subtotaal overig</t>
  </si>
  <si>
    <t>Subtotaal machines</t>
  </si>
  <si>
    <t>Reclame- en advertentiekosten</t>
  </si>
  <si>
    <t>Representatiekosten</t>
  </si>
  <si>
    <t>Bedrijfsaansprakelijkheid</t>
  </si>
  <si>
    <t>Bestuursaansprakelijkheid</t>
  </si>
  <si>
    <t>Inboedelverzekering</t>
  </si>
  <si>
    <t>Arbo</t>
  </si>
  <si>
    <t>Inhuur personeel</t>
  </si>
  <si>
    <t>Financiële baten en laten</t>
  </si>
  <si>
    <t>Subtotaal financiële baten en lasten</t>
  </si>
  <si>
    <t>Algemene kosten</t>
  </si>
  <si>
    <t xml:space="preserve">Overig </t>
  </si>
  <si>
    <t>Controleverklaringen subsidies</t>
  </si>
  <si>
    <t>Accountant- en administratiekantoor</t>
  </si>
  <si>
    <t>Domeinnaam</t>
  </si>
  <si>
    <t>Hosting website</t>
  </si>
  <si>
    <t>Verkoopkosten</t>
  </si>
  <si>
    <t>Subtotaal verkoopkosten</t>
  </si>
  <si>
    <t xml:space="preserve">MINUS Inkoop </t>
  </si>
  <si>
    <t>Stagevergoeding</t>
  </si>
  <si>
    <t>Subtotaal omzet</t>
  </si>
  <si>
    <t>Subtotaal subsidies</t>
  </si>
  <si>
    <t xml:space="preserve">Mail </t>
  </si>
  <si>
    <t xml:space="preserve"> </t>
  </si>
  <si>
    <t xml:space="preserve">Onderhoud gebouwen </t>
  </si>
  <si>
    <t>Boekhouding, BTW-aangiftes, jaarrekening</t>
  </si>
  <si>
    <t>Subtotaal algemene kosten</t>
  </si>
  <si>
    <t>Fotografie</t>
  </si>
  <si>
    <t>Aandeel subsidies van totale opbrengsten</t>
  </si>
  <si>
    <t xml:space="preserve">Gemeentelijke belastingen </t>
  </si>
  <si>
    <t>Nog te werven</t>
  </si>
  <si>
    <t xml:space="preserve">Gemeente </t>
  </si>
  <si>
    <t>Exploitatie</t>
  </si>
  <si>
    <t>Totaal resultaat voor afschrijvingen</t>
  </si>
  <si>
    <t>Subsidie 1</t>
  </si>
  <si>
    <t>Subsidie 2</t>
  </si>
  <si>
    <t>Subsidie 3</t>
  </si>
  <si>
    <t>Subsidie 4</t>
  </si>
  <si>
    <t>Inkomsten 1</t>
  </si>
  <si>
    <t>Inkomsten 2</t>
  </si>
  <si>
    <t>Inkomsten 3</t>
  </si>
  <si>
    <t>Inkoop 1</t>
  </si>
  <si>
    <t>Inkopp 2</t>
  </si>
  <si>
    <t>Inkoop 3</t>
  </si>
  <si>
    <t>Inkoop 4</t>
  </si>
  <si>
    <t>Afval</t>
  </si>
  <si>
    <t>Aanschaffingen</t>
  </si>
  <si>
    <t>Onderhoud</t>
  </si>
  <si>
    <t>Machines en vervoer</t>
  </si>
  <si>
    <t>Telefoon</t>
  </si>
  <si>
    <t>Prijspeil 1-4-2020</t>
  </si>
  <si>
    <t>Vul hier per post een toelichting in op hoe je het bedrag hebt bepaald.</t>
  </si>
  <si>
    <t>Project</t>
  </si>
  <si>
    <t>Fictief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</si>
</sst>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_);[Red]\(&quot;€&quot;\ #,##0\)"/>
    <numFmt numFmtId="164" formatCode="_ [$€-413]\ * #,##0_ ;_ [$€-413]\ * \-#,##0_ ;_ [$€-413]\ * &quot;-&quot;??_ ;_ @_ 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theme="0" tint="-0.4999847407452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FF0000"/>
      <name val="Arial"/>
      <family val="2"/>
    </font>
    <font>
      <b/>
      <i/>
      <sz val="12"/>
      <color theme="1"/>
      <name val="Arial"/>
      <family val="2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top"/>
    </xf>
    <xf numFmtId="164" fontId="4" fillId="0" borderId="0" xfId="0" applyNumberFormat="1" applyFont="1"/>
    <xf numFmtId="0" fontId="9" fillId="0" borderId="0" xfId="0" applyFont="1"/>
    <xf numFmtId="0" fontId="9" fillId="0" borderId="0" xfId="0" applyFont="1" applyFill="1"/>
    <xf numFmtId="0" fontId="10" fillId="0" borderId="0" xfId="0" applyFont="1"/>
    <xf numFmtId="0" fontId="11" fillId="0" borderId="0" xfId="0" applyFont="1"/>
    <xf numFmtId="0" fontId="5" fillId="0" borderId="0" xfId="0" applyFont="1"/>
    <xf numFmtId="0" fontId="4" fillId="0" borderId="0" xfId="0" applyFont="1" applyFill="1"/>
    <xf numFmtId="0" fontId="7" fillId="0" borderId="0" xfId="0" applyFont="1"/>
    <xf numFmtId="164" fontId="11" fillId="0" borderId="0" xfId="0" applyNumberFormat="1" applyFont="1"/>
    <xf numFmtId="164" fontId="7" fillId="0" borderId="0" xfId="0" applyNumberFormat="1" applyFont="1" applyFill="1"/>
    <xf numFmtId="0" fontId="8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 applyAlignment="1">
      <alignment vertical="top"/>
    </xf>
    <xf numFmtId="6" fontId="13" fillId="0" borderId="0" xfId="0" applyNumberFormat="1" applyFont="1"/>
    <xf numFmtId="14" fontId="4" fillId="0" borderId="0" xfId="0" applyNumberFormat="1" applyFont="1" applyAlignment="1">
      <alignment horizontal="center"/>
    </xf>
    <xf numFmtId="0" fontId="3" fillId="0" borderId="0" xfId="0" applyFont="1" applyProtection="1"/>
    <xf numFmtId="0" fontId="4" fillId="0" borderId="0" xfId="0" applyFont="1" applyProtection="1"/>
    <xf numFmtId="14" fontId="4" fillId="0" borderId="0" xfId="0" applyNumberFormat="1" applyFont="1" applyAlignment="1" applyProtection="1">
      <alignment horizontal="center"/>
    </xf>
    <xf numFmtId="14" fontId="4" fillId="0" borderId="0" xfId="0" applyNumberFormat="1" applyFont="1" applyProtection="1"/>
    <xf numFmtId="0" fontId="7" fillId="0" borderId="0" xfId="0" applyFont="1" applyBorder="1" applyProtection="1"/>
    <xf numFmtId="0" fontId="4" fillId="0" borderId="0" xfId="0" applyFont="1" applyBorder="1" applyProtection="1"/>
    <xf numFmtId="0" fontId="6" fillId="3" borderId="0" xfId="0" applyFont="1" applyFill="1" applyProtection="1"/>
    <xf numFmtId="0" fontId="4" fillId="3" borderId="0" xfId="0" applyFont="1" applyFill="1" applyProtection="1"/>
    <xf numFmtId="0" fontId="7" fillId="0" borderId="0" xfId="0" applyFont="1" applyAlignment="1" applyProtection="1">
      <alignment horizontal="center"/>
    </xf>
    <xf numFmtId="0" fontId="7" fillId="2" borderId="0" xfId="0" applyFont="1" applyFill="1" applyProtection="1"/>
    <xf numFmtId="0" fontId="4" fillId="2" borderId="0" xfId="0" applyFont="1" applyFill="1" applyProtection="1"/>
    <xf numFmtId="0" fontId="4" fillId="0" borderId="0" xfId="0" applyFont="1" applyAlignment="1" applyProtection="1">
      <alignment vertical="top"/>
    </xf>
    <xf numFmtId="164" fontId="4" fillId="0" borderId="0" xfId="0" applyNumberFormat="1" applyFont="1" applyProtection="1"/>
    <xf numFmtId="0" fontId="7" fillId="0" borderId="1" xfId="0" applyFont="1" applyBorder="1" applyProtection="1"/>
    <xf numFmtId="164" fontId="7" fillId="0" borderId="1" xfId="0" applyNumberFormat="1" applyFont="1" applyBorder="1" applyProtection="1"/>
    <xf numFmtId="0" fontId="4" fillId="0" borderId="0" xfId="0" applyFont="1" applyFill="1" applyProtection="1"/>
    <xf numFmtId="164" fontId="4" fillId="0" borderId="0" xfId="0" applyNumberFormat="1" applyFont="1" applyFill="1" applyProtection="1"/>
    <xf numFmtId="0" fontId="4" fillId="0" borderId="1" xfId="0" applyFont="1" applyBorder="1" applyProtection="1"/>
    <xf numFmtId="0" fontId="6" fillId="0" borderId="1" xfId="0" applyFont="1" applyBorder="1" applyProtection="1"/>
    <xf numFmtId="164" fontId="6" fillId="0" borderId="1" xfId="0" applyNumberFormat="1" applyFont="1" applyBorder="1" applyProtection="1"/>
    <xf numFmtId="0" fontId="3" fillId="3" borderId="0" xfId="0" applyFont="1" applyFill="1" applyProtection="1"/>
    <xf numFmtId="0" fontId="9" fillId="3" borderId="0" xfId="0" applyFont="1" applyFill="1" applyProtection="1"/>
    <xf numFmtId="0" fontId="3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Border="1" applyProtection="1"/>
    <xf numFmtId="164" fontId="6" fillId="0" borderId="0" xfId="0" applyNumberFormat="1" applyFont="1" applyBorder="1" applyProtection="1"/>
    <xf numFmtId="0" fontId="10" fillId="0" borderId="0" xfId="0" applyFont="1" applyProtection="1"/>
    <xf numFmtId="0" fontId="6" fillId="5" borderId="0" xfId="0" applyFont="1" applyFill="1" applyProtection="1"/>
    <xf numFmtId="0" fontId="7" fillId="5" borderId="0" xfId="0" applyFont="1" applyFill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6" fillId="0" borderId="0" xfId="0" applyFont="1" applyFill="1" applyProtection="1"/>
    <xf numFmtId="0" fontId="7" fillId="0" borderId="0" xfId="0" applyFont="1" applyAlignment="1" applyProtection="1">
      <alignment vertical="top"/>
    </xf>
    <xf numFmtId="164" fontId="4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vertical="top" wrapText="1"/>
    </xf>
    <xf numFmtId="164" fontId="10" fillId="0" borderId="0" xfId="0" applyNumberFormat="1" applyFont="1" applyAlignment="1" applyProtection="1">
      <alignment vertical="top"/>
    </xf>
    <xf numFmtId="0" fontId="4" fillId="0" borderId="0" xfId="0" applyFont="1" applyAlignment="1" applyProtection="1">
      <alignment vertical="top" wrapText="1"/>
    </xf>
    <xf numFmtId="164" fontId="4" fillId="0" borderId="0" xfId="0" applyNumberFormat="1" applyFont="1" applyAlignment="1" applyProtection="1">
      <alignment vertical="top" wrapText="1"/>
    </xf>
    <xf numFmtId="164" fontId="4" fillId="0" borderId="0" xfId="0" applyNumberFormat="1" applyFont="1" applyFill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9" fontId="10" fillId="0" borderId="0" xfId="3" applyFont="1" applyProtection="1"/>
    <xf numFmtId="0" fontId="10" fillId="0" borderId="0" xfId="0" applyFont="1" applyAlignment="1" applyProtection="1">
      <alignment vertical="top"/>
    </xf>
    <xf numFmtId="0" fontId="12" fillId="4" borderId="1" xfId="0" applyFont="1" applyFill="1" applyBorder="1" applyProtection="1"/>
    <xf numFmtId="0" fontId="4" fillId="0" borderId="0" xfId="0" applyFont="1" applyFill="1" applyAlignment="1" applyProtection="1">
      <alignment wrapText="1"/>
    </xf>
    <xf numFmtId="0" fontId="7" fillId="0" borderId="0" xfId="0" applyFont="1" applyProtection="1"/>
    <xf numFmtId="0" fontId="4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left" vertical="top" indent="1"/>
    </xf>
    <xf numFmtId="0" fontId="4" fillId="0" borderId="0" xfId="0" applyFont="1" applyAlignment="1" applyProtection="1">
      <alignment wrapText="1"/>
    </xf>
    <xf numFmtId="0" fontId="3" fillId="5" borderId="0" xfId="0" applyFont="1" applyFill="1" applyProtection="1"/>
    <xf numFmtId="0" fontId="6" fillId="6" borderId="1" xfId="0" applyFont="1" applyFill="1" applyBorder="1" applyProtection="1"/>
    <xf numFmtId="164" fontId="6" fillId="6" borderId="1" xfId="0" applyNumberFormat="1" applyFont="1" applyFill="1" applyBorder="1" applyProtection="1"/>
  </cellXfs>
  <cellStyles count="4">
    <cellStyle name="Normaal 2" xfId="1" xr:uid="{00000000-0005-0000-0000-000000000000}"/>
    <cellStyle name="Procent" xfId="3" builtinId="5"/>
    <cellStyle name="Procent 6" xfId="2" xr:uid="{00000000-0005-0000-0000-000002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6"/>
  <sheetViews>
    <sheetView zoomScale="89" zoomScaleNormal="89" workbookViewId="0">
      <selection activeCell="B1" sqref="B1"/>
    </sheetView>
  </sheetViews>
  <sheetFormatPr baseColWidth="10" defaultColWidth="10.83203125" defaultRowHeight="16" x14ac:dyDescent="0.2"/>
  <cols>
    <col min="1" max="1" width="42.1640625" style="2" customWidth="1"/>
    <col min="2" max="4" width="15.1640625" style="2" bestFit="1" customWidth="1"/>
    <col min="5" max="5" width="9.5" style="2" customWidth="1"/>
    <col min="6" max="16384" width="10.83203125" style="2"/>
  </cols>
  <sheetData>
    <row r="1" spans="1:4" ht="20" x14ac:dyDescent="0.2">
      <c r="A1" s="22" t="s">
        <v>0</v>
      </c>
      <c r="B1" s="23"/>
      <c r="C1" s="23"/>
      <c r="D1" s="23"/>
    </row>
    <row r="2" spans="1:4" x14ac:dyDescent="0.2">
      <c r="A2" s="23"/>
      <c r="B2" s="23"/>
      <c r="C2" s="23"/>
      <c r="D2" s="23"/>
    </row>
    <row r="3" spans="1:4" x14ac:dyDescent="0.2">
      <c r="A3" s="23" t="s">
        <v>99</v>
      </c>
      <c r="B3" s="24" t="s">
        <v>100</v>
      </c>
      <c r="C3" s="23"/>
      <c r="D3" s="23"/>
    </row>
    <row r="4" spans="1:4" x14ac:dyDescent="0.2">
      <c r="A4" s="23" t="s">
        <v>1</v>
      </c>
      <c r="B4" s="24">
        <v>43922</v>
      </c>
      <c r="C4" s="23"/>
      <c r="D4" s="23"/>
    </row>
    <row r="5" spans="1:4" x14ac:dyDescent="0.2">
      <c r="A5" s="23"/>
      <c r="B5" s="25"/>
      <c r="C5" s="23"/>
      <c r="D5" s="23"/>
    </row>
    <row r="6" spans="1:4" x14ac:dyDescent="0.2">
      <c r="A6" s="26"/>
      <c r="B6" s="27"/>
      <c r="C6" s="27"/>
      <c r="D6" s="27"/>
    </row>
    <row r="7" spans="1:4" ht="18" x14ac:dyDescent="0.2">
      <c r="A7" s="28" t="s">
        <v>2</v>
      </c>
      <c r="B7" s="29"/>
      <c r="C7" s="29"/>
      <c r="D7" s="29"/>
    </row>
    <row r="8" spans="1:4" x14ac:dyDescent="0.2">
      <c r="A8" s="23"/>
      <c r="B8" s="30"/>
      <c r="C8" s="30"/>
      <c r="D8" s="30"/>
    </row>
    <row r="9" spans="1:4" x14ac:dyDescent="0.2">
      <c r="A9" s="31" t="str">
        <f>Exploitatie!B8</f>
        <v>Omzet</v>
      </c>
      <c r="B9" s="32"/>
      <c r="C9" s="32"/>
      <c r="D9" s="32"/>
    </row>
    <row r="10" spans="1:4" x14ac:dyDescent="0.2">
      <c r="A10" s="33" t="s">
        <v>85</v>
      </c>
      <c r="B10" s="34">
        <f>Exploitatie!C9</f>
        <v>10000</v>
      </c>
      <c r="C10" s="34">
        <f>Exploitatie!H9</f>
        <v>10000</v>
      </c>
      <c r="D10" s="34">
        <f>Exploitatie!J9</f>
        <v>10000</v>
      </c>
    </row>
    <row r="11" spans="1:4" x14ac:dyDescent="0.2">
      <c r="A11" s="33" t="s">
        <v>86</v>
      </c>
      <c r="B11" s="34">
        <f>Exploitatie!C10</f>
        <v>10000</v>
      </c>
      <c r="C11" s="34">
        <f>Exploitatie!H10</f>
        <v>10000</v>
      </c>
      <c r="D11" s="34">
        <f>Exploitatie!J10</f>
        <v>10000</v>
      </c>
    </row>
    <row r="12" spans="1:4" x14ac:dyDescent="0.2">
      <c r="A12" s="33" t="s">
        <v>87</v>
      </c>
      <c r="B12" s="34">
        <f>Exploitatie!C11</f>
        <v>10000</v>
      </c>
      <c r="C12" s="34">
        <f>Exploitatie!H11</f>
        <v>10000</v>
      </c>
      <c r="D12" s="34">
        <f>Exploitatie!J11</f>
        <v>10000</v>
      </c>
    </row>
    <row r="13" spans="1:4" ht="17" thickBot="1" x14ac:dyDescent="0.25">
      <c r="A13" s="35" t="str">
        <f>Exploitatie!B12</f>
        <v>Subtotaal omzet</v>
      </c>
      <c r="B13" s="36">
        <f>SUM(B10:B12)</f>
        <v>30000</v>
      </c>
      <c r="C13" s="36">
        <f>SUM(C10:C12)</f>
        <v>30000</v>
      </c>
      <c r="D13" s="36">
        <f>SUM(D10:D12)</f>
        <v>30000</v>
      </c>
    </row>
    <row r="14" spans="1:4" ht="17" thickTop="1" x14ac:dyDescent="0.2">
      <c r="A14" s="23"/>
      <c r="B14" s="23"/>
      <c r="C14" s="34"/>
      <c r="D14" s="23"/>
    </row>
    <row r="15" spans="1:4" x14ac:dyDescent="0.2">
      <c r="A15" s="31" t="str">
        <f>Exploitatie!B14</f>
        <v>Subsidies</v>
      </c>
      <c r="B15" s="32"/>
      <c r="C15" s="32"/>
      <c r="D15" s="32"/>
    </row>
    <row r="16" spans="1:4" x14ac:dyDescent="0.2">
      <c r="A16" s="37" t="str">
        <f>Exploitatie!B15</f>
        <v>Subsidie 1</v>
      </c>
      <c r="B16" s="38">
        <f>Exploitatie!C15</f>
        <v>40000</v>
      </c>
      <c r="C16" s="38">
        <f>Exploitatie!H15</f>
        <v>40000</v>
      </c>
      <c r="D16" s="38">
        <f>Exploitatie!J15</f>
        <v>40000</v>
      </c>
    </row>
    <row r="17" spans="1:4" x14ac:dyDescent="0.2">
      <c r="A17" s="37" t="str">
        <f>Exploitatie!B16</f>
        <v>Subsidie 2</v>
      </c>
      <c r="B17" s="38">
        <f>Exploitatie!C16</f>
        <v>40000</v>
      </c>
      <c r="C17" s="38">
        <f>Exploitatie!H16</f>
        <v>40000</v>
      </c>
      <c r="D17" s="38">
        <f>Exploitatie!J16</f>
        <v>40000</v>
      </c>
    </row>
    <row r="18" spans="1:4" s="3" customFormat="1" x14ac:dyDescent="0.2">
      <c r="A18" s="23" t="s">
        <v>78</v>
      </c>
      <c r="B18" s="34">
        <f>Exploitatie!C17</f>
        <v>30500</v>
      </c>
      <c r="C18" s="34">
        <f>Exploitatie!H17</f>
        <v>30500</v>
      </c>
      <c r="D18" s="34">
        <f>Exploitatie!J17</f>
        <v>30500</v>
      </c>
    </row>
    <row r="19" spans="1:4" x14ac:dyDescent="0.2">
      <c r="A19" s="23" t="s">
        <v>77</v>
      </c>
      <c r="B19" s="34">
        <f>Exploitatie!C18</f>
        <v>25000</v>
      </c>
      <c r="C19" s="34">
        <f>Exploitatie!H18</f>
        <v>25000</v>
      </c>
      <c r="D19" s="34">
        <f>Exploitatie!J18</f>
        <v>25000</v>
      </c>
    </row>
    <row r="20" spans="1:4" ht="17" thickBot="1" x14ac:dyDescent="0.25">
      <c r="A20" s="35" t="str">
        <f>Exploitatie!B19</f>
        <v>Subtotaal subsidies</v>
      </c>
      <c r="B20" s="36">
        <f>SUM(B16:B19)</f>
        <v>135500</v>
      </c>
      <c r="C20" s="36">
        <f>SUM(C16:C19)</f>
        <v>135500</v>
      </c>
      <c r="D20" s="36">
        <f>SUM(D16:D19)</f>
        <v>135500</v>
      </c>
    </row>
    <row r="21" spans="1:4" ht="17" thickTop="1" x14ac:dyDescent="0.2">
      <c r="A21" s="23"/>
      <c r="B21" s="23"/>
      <c r="C21" s="23"/>
      <c r="D21" s="23"/>
    </row>
    <row r="22" spans="1:4" x14ac:dyDescent="0.2">
      <c r="A22" s="31" t="str">
        <f>Exploitatie!B21</f>
        <v xml:space="preserve">MINUS Inkoop </v>
      </c>
      <c r="B22" s="32"/>
      <c r="C22" s="32"/>
      <c r="D22" s="32"/>
    </row>
    <row r="23" spans="1:4" x14ac:dyDescent="0.2">
      <c r="A23" s="23" t="str">
        <f>Exploitatie!B26</f>
        <v>Subtotaal inkoop</v>
      </c>
      <c r="B23" s="34">
        <f>Exploitatie!D26</f>
        <v>8000</v>
      </c>
      <c r="C23" s="34">
        <f>Exploitatie!I26</f>
        <v>8000</v>
      </c>
      <c r="D23" s="34">
        <f>Exploitatie!K26</f>
        <v>8000</v>
      </c>
    </row>
    <row r="24" spans="1:4" ht="17" thickBot="1" x14ac:dyDescent="0.25">
      <c r="A24" s="35" t="str">
        <f>Exploitatie!B26</f>
        <v>Subtotaal inkoop</v>
      </c>
      <c r="B24" s="36">
        <f>SUM(B23)</f>
        <v>8000</v>
      </c>
      <c r="C24" s="36">
        <f>SUM(C23)</f>
        <v>8000</v>
      </c>
      <c r="D24" s="36">
        <f>SUM(D23)</f>
        <v>8000</v>
      </c>
    </row>
    <row r="25" spans="1:4" ht="18" thickTop="1" thickBot="1" x14ac:dyDescent="0.25">
      <c r="A25" s="35"/>
      <c r="B25" s="39"/>
      <c r="C25" s="39"/>
      <c r="D25" s="39"/>
    </row>
    <row r="26" spans="1:4" ht="20" thickTop="1" thickBot="1" x14ac:dyDescent="0.25">
      <c r="A26" s="40" t="str">
        <f>Exploitatie!B28</f>
        <v>Totaal opbrengsten</v>
      </c>
      <c r="B26" s="41">
        <f>Exploitatie!D28</f>
        <v>173500</v>
      </c>
      <c r="C26" s="41">
        <f>Exploitatie!I28</f>
        <v>173500</v>
      </c>
      <c r="D26" s="41">
        <f>Exploitatie!K28</f>
        <v>173500</v>
      </c>
    </row>
    <row r="27" spans="1:4" ht="17" thickTop="1" x14ac:dyDescent="0.2">
      <c r="A27" s="23"/>
      <c r="B27" s="23"/>
      <c r="C27" s="23"/>
      <c r="D27" s="23"/>
    </row>
    <row r="28" spans="1:4" x14ac:dyDescent="0.2">
      <c r="A28" s="23"/>
      <c r="B28" s="23"/>
      <c r="C28" s="23"/>
      <c r="D28" s="23"/>
    </row>
    <row r="29" spans="1:4" ht="18" x14ac:dyDescent="0.2">
      <c r="A29" s="28" t="s">
        <v>6</v>
      </c>
      <c r="B29" s="29"/>
      <c r="C29" s="29"/>
      <c r="D29" s="29"/>
    </row>
    <row r="30" spans="1:4" x14ac:dyDescent="0.2">
      <c r="A30" s="23" t="s">
        <v>8</v>
      </c>
      <c r="B30" s="34">
        <f>Exploitatie!D46</f>
        <v>103200</v>
      </c>
      <c r="C30" s="34">
        <f>Exploitatie!I46</f>
        <v>103200</v>
      </c>
      <c r="D30" s="34">
        <f>Exploitatie!K46</f>
        <v>103200</v>
      </c>
    </row>
    <row r="31" spans="1:4" x14ac:dyDescent="0.2">
      <c r="A31" s="23" t="s">
        <v>5</v>
      </c>
      <c r="B31" s="34">
        <f>Exploitatie!D56</f>
        <v>46800</v>
      </c>
      <c r="C31" s="34">
        <f>Exploitatie!I56</f>
        <v>46800</v>
      </c>
      <c r="D31" s="34">
        <f>Exploitatie!K56</f>
        <v>46800</v>
      </c>
    </row>
    <row r="32" spans="1:4" x14ac:dyDescent="0.2">
      <c r="A32" s="23" t="s">
        <v>95</v>
      </c>
      <c r="B32" s="34">
        <f>Exploitatie!D61</f>
        <v>1900</v>
      </c>
      <c r="C32" s="34">
        <f>Exploitatie!I61</f>
        <v>1900</v>
      </c>
      <c r="D32" s="34">
        <f>Exploitatie!K61</f>
        <v>1900</v>
      </c>
    </row>
    <row r="33" spans="1:4" x14ac:dyDescent="0.2">
      <c r="A33" s="23" t="s">
        <v>35</v>
      </c>
      <c r="B33" s="34">
        <f>Exploitatie!D76</f>
        <v>4100</v>
      </c>
      <c r="C33" s="34">
        <f>Exploitatie!I76</f>
        <v>4100</v>
      </c>
      <c r="D33" s="34">
        <f>Exploitatie!K76</f>
        <v>4100</v>
      </c>
    </row>
    <row r="34" spans="1:4" x14ac:dyDescent="0.2">
      <c r="A34" s="23" t="s">
        <v>63</v>
      </c>
      <c r="B34" s="34">
        <f>Exploitatie!D82</f>
        <v>1600</v>
      </c>
      <c r="C34" s="34">
        <f>Exploitatie!I82</f>
        <v>1600</v>
      </c>
      <c r="D34" s="34">
        <f>Exploitatie!K82</f>
        <v>1600</v>
      </c>
    </row>
    <row r="35" spans="1:4" x14ac:dyDescent="0.2">
      <c r="A35" s="23" t="s">
        <v>57</v>
      </c>
      <c r="B35" s="34">
        <f>Exploitatie!D96</f>
        <v>7400</v>
      </c>
      <c r="C35" s="34">
        <f>Exploitatie!I96</f>
        <v>7400</v>
      </c>
      <c r="D35" s="34">
        <f>Exploitatie!K96</f>
        <v>7400</v>
      </c>
    </row>
    <row r="36" spans="1:4" x14ac:dyDescent="0.2">
      <c r="A36" s="23" t="s">
        <v>55</v>
      </c>
      <c r="B36" s="34">
        <f>Exploitatie!D100</f>
        <v>0</v>
      </c>
      <c r="C36" s="34">
        <f>Exploitatie!I100</f>
        <v>0</v>
      </c>
      <c r="D36" s="34">
        <f>Exploitatie!K100</f>
        <v>0</v>
      </c>
    </row>
    <row r="37" spans="1:4" x14ac:dyDescent="0.2">
      <c r="A37" s="23" t="s">
        <v>10</v>
      </c>
      <c r="B37" s="34">
        <f>Exploitatie!D104</f>
        <v>5000</v>
      </c>
      <c r="C37" s="34">
        <f>Exploitatie!I104</f>
        <v>5000</v>
      </c>
      <c r="D37" s="34">
        <f>Exploitatie!K104</f>
        <v>5000</v>
      </c>
    </row>
    <row r="38" spans="1:4" ht="19" thickBot="1" x14ac:dyDescent="0.25">
      <c r="A38" s="40" t="str">
        <f>Exploitatie!B106</f>
        <v>Totaal kosten</v>
      </c>
      <c r="B38" s="41">
        <f>SUM(B30:B37)</f>
        <v>170000</v>
      </c>
      <c r="C38" s="41">
        <f>SUM(C30:C37)</f>
        <v>170000</v>
      </c>
      <c r="D38" s="41">
        <f>SUM(D30:D37)</f>
        <v>170000</v>
      </c>
    </row>
    <row r="39" spans="1:4" ht="17" thickTop="1" x14ac:dyDescent="0.2">
      <c r="A39" s="23"/>
      <c r="B39" s="23"/>
      <c r="C39" s="23"/>
      <c r="D39" s="23"/>
    </row>
    <row r="40" spans="1:4" s="6" customFormat="1" ht="20" x14ac:dyDescent="0.2">
      <c r="A40" s="42" t="s">
        <v>11</v>
      </c>
      <c r="B40" s="43"/>
      <c r="C40" s="43"/>
      <c r="D40" s="43"/>
    </row>
    <row r="41" spans="1:4" s="6" customFormat="1" ht="20" x14ac:dyDescent="0.2">
      <c r="A41" s="44"/>
      <c r="B41" s="45"/>
      <c r="C41" s="45"/>
      <c r="D41" s="45"/>
    </row>
    <row r="42" spans="1:4" ht="19" thickBot="1" x14ac:dyDescent="0.25">
      <c r="A42" s="40" t="s">
        <v>12</v>
      </c>
      <c r="B42" s="41">
        <f>B26-B38</f>
        <v>3500</v>
      </c>
      <c r="C42" s="41">
        <f>C26-C38</f>
        <v>3500</v>
      </c>
      <c r="D42" s="41">
        <f>D26-D38</f>
        <v>3500</v>
      </c>
    </row>
    <row r="43" spans="1:4" ht="17" thickTop="1" x14ac:dyDescent="0.2">
      <c r="A43" s="23"/>
      <c r="B43" s="23"/>
      <c r="C43" s="23"/>
      <c r="D43" s="23"/>
    </row>
    <row r="44" spans="1:4" x14ac:dyDescent="0.2">
      <c r="A44" s="23" t="s">
        <v>15</v>
      </c>
      <c r="B44" s="34">
        <f>Exploitatie!D114</f>
        <v>3500</v>
      </c>
      <c r="C44" s="34">
        <f>Exploitatie!I114</f>
        <v>3500</v>
      </c>
      <c r="D44" s="34">
        <f>Exploitatie!K114</f>
        <v>3500</v>
      </c>
    </row>
    <row r="45" spans="1:4" x14ac:dyDescent="0.2">
      <c r="A45" s="23"/>
      <c r="B45" s="34"/>
      <c r="C45" s="34"/>
      <c r="D45" s="34"/>
    </row>
    <row r="46" spans="1:4" s="6" customFormat="1" ht="20" x14ac:dyDescent="0.2">
      <c r="A46" s="42" t="s">
        <v>11</v>
      </c>
      <c r="B46" s="43"/>
      <c r="C46" s="43"/>
      <c r="D46" s="43"/>
    </row>
    <row r="47" spans="1:4" s="6" customFormat="1" ht="20" x14ac:dyDescent="0.2">
      <c r="A47" s="44"/>
      <c r="B47" s="45"/>
      <c r="C47" s="45"/>
      <c r="D47" s="45"/>
    </row>
    <row r="48" spans="1:4" ht="19" thickBot="1" x14ac:dyDescent="0.25">
      <c r="A48" s="40" t="s">
        <v>12</v>
      </c>
      <c r="B48" s="41">
        <f>B42-B44</f>
        <v>0</v>
      </c>
      <c r="C48" s="41">
        <f t="shared" ref="C48" si="0">C42-C44</f>
        <v>0</v>
      </c>
      <c r="D48" s="41">
        <f>D42-D44</f>
        <v>0</v>
      </c>
    </row>
    <row r="49" spans="1:4" ht="19" thickTop="1" x14ac:dyDescent="0.2">
      <c r="A49" s="46"/>
      <c r="B49" s="47"/>
      <c r="C49" s="47"/>
      <c r="D49" s="47"/>
    </row>
    <row r="50" spans="1:4" x14ac:dyDescent="0.2">
      <c r="A50" s="48" t="s">
        <v>28</v>
      </c>
      <c r="B50" s="23"/>
      <c r="C50" s="23"/>
      <c r="D50" s="23"/>
    </row>
    <row r="51" spans="1:4" x14ac:dyDescent="0.2">
      <c r="A51" s="48" t="s">
        <v>27</v>
      </c>
      <c r="B51" s="23"/>
      <c r="C51" s="23"/>
      <c r="D51" s="23"/>
    </row>
    <row r="52" spans="1:4" x14ac:dyDescent="0.2">
      <c r="A52" s="48" t="s">
        <v>97</v>
      </c>
      <c r="B52" s="23"/>
      <c r="C52" s="23"/>
      <c r="D52" s="23"/>
    </row>
    <row r="53" spans="1:4" x14ac:dyDescent="0.2">
      <c r="A53" s="3"/>
    </row>
    <row r="54" spans="1:4" x14ac:dyDescent="0.2">
      <c r="A54" s="3"/>
    </row>
    <row r="55" spans="1:4" x14ac:dyDescent="0.2">
      <c r="A55" s="3"/>
    </row>
    <row r="56" spans="1:4" x14ac:dyDescent="0.2">
      <c r="A56" s="3"/>
    </row>
  </sheetData>
  <sheetProtection algorithmName="SHA-512" hashValue="X5tXxqZU7b81GzvpMIpm4VIc3BKDS/ropyXeBBhkaWx4XUBWS8AkBM+YYEQG3JnD+QESNn6/Q7tSTKcUu3WeVQ==" saltValue="9gJwguy+9NVLoldt5eV0FQ==" spinCount="100000" sheet="1" objects="1" scenarios="1"/>
  <pageMargins left="0.7" right="0.7" top="0.75" bottom="0.75" header="0.3" footer="0.3"/>
  <pageSetup paperSize="9" scale="8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27"/>
  <sheetViews>
    <sheetView tabSelected="1" topLeftCell="A87" zoomScale="83" zoomScaleNormal="83" workbookViewId="0">
      <selection activeCell="C79" sqref="C79"/>
    </sheetView>
  </sheetViews>
  <sheetFormatPr baseColWidth="10" defaultColWidth="10.83203125" defaultRowHeight="16" outlineLevelCol="1" x14ac:dyDescent="0.2"/>
  <cols>
    <col min="1" max="1" width="7.1640625" style="11" customWidth="1"/>
    <col min="2" max="2" width="59.5" style="2" customWidth="1"/>
    <col min="3" max="3" width="13.33203125" style="10" customWidth="1"/>
    <col min="4" max="4" width="15.83203125" style="2" customWidth="1"/>
    <col min="5" max="5" width="3.83203125" style="2" customWidth="1" outlineLevel="1"/>
    <col min="6" max="6" width="89.83203125" style="2" customWidth="1" outlineLevel="1"/>
    <col min="7" max="7" width="3.83203125" style="2" customWidth="1" outlineLevel="1"/>
    <col min="8" max="8" width="13.33203125" style="10" customWidth="1"/>
    <col min="9" max="9" width="16.6640625" style="2" customWidth="1"/>
    <col min="10" max="10" width="13.33203125" style="10" customWidth="1"/>
    <col min="11" max="11" width="16.6640625" style="2" customWidth="1"/>
    <col min="12" max="12" width="86.6640625" style="11" customWidth="1"/>
    <col min="13" max="39" width="10.83203125" style="11"/>
    <col min="40" max="16384" width="10.83203125" style="2"/>
  </cols>
  <sheetData>
    <row r="1" spans="1:39" ht="20" x14ac:dyDescent="0.2">
      <c r="B1" s="1" t="s">
        <v>79</v>
      </c>
      <c r="C1" s="2"/>
      <c r="F1" s="1"/>
      <c r="H1" s="2"/>
      <c r="J1" s="2"/>
    </row>
    <row r="2" spans="1:39" x14ac:dyDescent="0.2">
      <c r="C2" s="2"/>
      <c r="H2" s="2"/>
      <c r="J2" s="2"/>
    </row>
    <row r="3" spans="1:39" x14ac:dyDescent="0.2">
      <c r="B3" s="2" t="s">
        <v>1</v>
      </c>
      <c r="C3" s="21">
        <v>43922</v>
      </c>
      <c r="F3" s="12"/>
      <c r="H3" s="21">
        <v>43922</v>
      </c>
      <c r="J3" s="21">
        <v>43922</v>
      </c>
    </row>
    <row r="4" spans="1:39" x14ac:dyDescent="0.2">
      <c r="C4" s="2"/>
      <c r="H4" s="2"/>
      <c r="J4" s="2"/>
    </row>
    <row r="5" spans="1:39" ht="18" x14ac:dyDescent="0.2">
      <c r="B5" s="49" t="s">
        <v>2</v>
      </c>
      <c r="C5" s="50">
        <v>2020</v>
      </c>
      <c r="D5" s="50"/>
      <c r="E5" s="51"/>
      <c r="F5" s="49"/>
      <c r="G5" s="51"/>
      <c r="H5" s="50">
        <v>2021</v>
      </c>
      <c r="I5" s="50"/>
      <c r="J5" s="50">
        <v>2022</v>
      </c>
      <c r="K5" s="50"/>
    </row>
    <row r="6" spans="1:39" s="11" customFormat="1" ht="18" x14ac:dyDescent="0.2">
      <c r="B6" s="52"/>
      <c r="C6" s="37"/>
      <c r="D6" s="37"/>
      <c r="E6" s="37"/>
      <c r="F6" s="52"/>
      <c r="G6" s="37"/>
      <c r="H6" s="37"/>
      <c r="I6" s="37"/>
      <c r="J6" s="37"/>
      <c r="K6" s="37"/>
    </row>
    <row r="7" spans="1:39" s="4" customFormat="1" x14ac:dyDescent="0.2">
      <c r="A7" s="16"/>
      <c r="B7" s="33"/>
      <c r="C7" s="33"/>
      <c r="D7" s="33"/>
      <c r="E7" s="33"/>
      <c r="F7" s="53" t="s">
        <v>25</v>
      </c>
      <c r="G7" s="33"/>
      <c r="H7" s="33"/>
      <c r="I7" s="33"/>
      <c r="J7" s="33"/>
      <c r="K7" s="33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39" x14ac:dyDescent="0.2">
      <c r="B8" s="31" t="s">
        <v>4</v>
      </c>
      <c r="C8" s="32"/>
      <c r="D8" s="32"/>
      <c r="E8" s="32"/>
      <c r="F8" s="31"/>
      <c r="G8" s="32"/>
      <c r="H8" s="32"/>
      <c r="I8" s="32"/>
      <c r="J8" s="32"/>
      <c r="K8" s="32"/>
    </row>
    <row r="9" spans="1:39" s="4" customFormat="1" ht="48" customHeight="1" x14ac:dyDescent="0.2">
      <c r="A9" s="16"/>
      <c r="B9" s="33" t="s">
        <v>85</v>
      </c>
      <c r="C9" s="54">
        <v>10000</v>
      </c>
      <c r="D9" s="54"/>
      <c r="E9" s="54"/>
      <c r="F9" s="55" t="s">
        <v>98</v>
      </c>
      <c r="G9" s="54"/>
      <c r="H9" s="54">
        <v>10000</v>
      </c>
      <c r="I9" s="54"/>
      <c r="J9" s="54">
        <v>10000</v>
      </c>
      <c r="K9" s="54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</row>
    <row r="10" spans="1:39" s="4" customFormat="1" ht="53" customHeight="1" x14ac:dyDescent="0.2">
      <c r="A10" s="16"/>
      <c r="B10" s="33" t="s">
        <v>86</v>
      </c>
      <c r="C10" s="54">
        <v>10000</v>
      </c>
      <c r="D10" s="56"/>
      <c r="E10" s="56"/>
      <c r="F10" s="57"/>
      <c r="G10" s="56"/>
      <c r="H10" s="54">
        <v>10000</v>
      </c>
      <c r="I10" s="54"/>
      <c r="J10" s="54">
        <v>10000</v>
      </c>
      <c r="K10" s="54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39" s="4" customFormat="1" x14ac:dyDescent="0.2">
      <c r="A11" s="16"/>
      <c r="B11" s="33" t="s">
        <v>87</v>
      </c>
      <c r="C11" s="54">
        <v>10000</v>
      </c>
      <c r="D11" s="54"/>
      <c r="E11" s="54"/>
      <c r="F11" s="58"/>
      <c r="G11" s="54"/>
      <c r="H11" s="54">
        <v>10000</v>
      </c>
      <c r="I11" s="54"/>
      <c r="J11" s="54">
        <v>10000</v>
      </c>
      <c r="K11" s="54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</row>
    <row r="12" spans="1:39" s="12" customFormat="1" ht="17" thickBot="1" x14ac:dyDescent="0.25">
      <c r="A12" s="17"/>
      <c r="B12" s="35" t="s">
        <v>67</v>
      </c>
      <c r="C12" s="35"/>
      <c r="D12" s="36">
        <f>SUM(C9:C11)</f>
        <v>30000</v>
      </c>
      <c r="E12" s="36"/>
      <c r="F12" s="36"/>
      <c r="G12" s="36"/>
      <c r="H12" s="35"/>
      <c r="I12" s="36">
        <f>SUM(H9:H11)</f>
        <v>30000</v>
      </c>
      <c r="J12" s="35"/>
      <c r="K12" s="36">
        <f>SUM(J9:J11)</f>
        <v>30000</v>
      </c>
      <c r="L12" s="17"/>
      <c r="M12" s="14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ht="17" thickTop="1" x14ac:dyDescent="0.2"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39" x14ac:dyDescent="0.2">
      <c r="B14" s="31" t="s">
        <v>3</v>
      </c>
      <c r="C14" s="32"/>
      <c r="D14" s="32"/>
      <c r="E14" s="32"/>
      <c r="F14" s="31"/>
      <c r="G14" s="32"/>
      <c r="H14" s="32"/>
      <c r="I14" s="32"/>
      <c r="J14" s="32"/>
      <c r="K14" s="32"/>
    </row>
    <row r="15" spans="1:39" s="16" customFormat="1" ht="53" customHeight="1" x14ac:dyDescent="0.2">
      <c r="B15" s="33" t="s">
        <v>81</v>
      </c>
      <c r="C15" s="59">
        <v>40000</v>
      </c>
      <c r="D15" s="60"/>
      <c r="E15" s="60"/>
      <c r="F15" s="61"/>
      <c r="G15" s="60"/>
      <c r="H15" s="59">
        <v>40000</v>
      </c>
      <c r="I15" s="60"/>
      <c r="J15" s="59">
        <v>40000</v>
      </c>
      <c r="K15" s="60"/>
    </row>
    <row r="16" spans="1:39" s="16" customFormat="1" x14ac:dyDescent="0.2">
      <c r="B16" s="33" t="s">
        <v>82</v>
      </c>
      <c r="C16" s="59">
        <v>40000</v>
      </c>
      <c r="D16" s="60"/>
      <c r="E16" s="60"/>
      <c r="F16" s="61"/>
      <c r="G16" s="60"/>
      <c r="H16" s="59">
        <v>40000</v>
      </c>
      <c r="I16" s="60"/>
      <c r="J16" s="59">
        <v>40000</v>
      </c>
      <c r="K16" s="60"/>
    </row>
    <row r="17" spans="1:39" s="4" customFormat="1" x14ac:dyDescent="0.2">
      <c r="A17" s="16"/>
      <c r="B17" s="33" t="s">
        <v>83</v>
      </c>
      <c r="C17" s="54">
        <v>30500</v>
      </c>
      <c r="D17" s="33"/>
      <c r="E17" s="33"/>
      <c r="F17" s="57"/>
      <c r="G17" s="33"/>
      <c r="H17" s="54">
        <v>30500</v>
      </c>
      <c r="I17" s="33"/>
      <c r="J17" s="54">
        <v>30500</v>
      </c>
      <c r="K17" s="33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x14ac:dyDescent="0.2">
      <c r="B18" s="23" t="s">
        <v>84</v>
      </c>
      <c r="C18" s="54">
        <v>25000</v>
      </c>
      <c r="D18" s="34"/>
      <c r="E18" s="34"/>
      <c r="F18" s="23"/>
      <c r="G18" s="34"/>
      <c r="H18" s="54">
        <v>25000</v>
      </c>
      <c r="I18" s="23"/>
      <c r="J18" s="54">
        <v>25000</v>
      </c>
      <c r="K18" s="23"/>
    </row>
    <row r="19" spans="1:39" ht="17" thickBot="1" x14ac:dyDescent="0.25">
      <c r="B19" s="35" t="s">
        <v>68</v>
      </c>
      <c r="C19" s="39"/>
      <c r="D19" s="36">
        <f>SUM(C15:C18)</f>
        <v>135500</v>
      </c>
      <c r="E19" s="36"/>
      <c r="F19" s="35"/>
      <c r="G19" s="36"/>
      <c r="H19" s="39"/>
      <c r="I19" s="36">
        <f>SUM(H15:H18)</f>
        <v>135500</v>
      </c>
      <c r="J19" s="39"/>
      <c r="K19" s="36">
        <f>SUM(J15:J18)</f>
        <v>135500</v>
      </c>
    </row>
    <row r="20" spans="1:39" ht="17" thickTop="1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39" x14ac:dyDescent="0.2">
      <c r="B21" s="31" t="s">
        <v>65</v>
      </c>
      <c r="C21" s="32"/>
      <c r="D21" s="32"/>
      <c r="E21" s="32"/>
      <c r="F21" s="31"/>
      <c r="G21" s="32"/>
      <c r="H21" s="32"/>
      <c r="I21" s="32"/>
      <c r="J21" s="32"/>
      <c r="K21" s="32"/>
    </row>
    <row r="22" spans="1:39" s="4" customFormat="1" ht="19" customHeight="1" x14ac:dyDescent="0.2">
      <c r="A22" s="16"/>
      <c r="B22" s="33" t="s">
        <v>88</v>
      </c>
      <c r="C22" s="54">
        <v>2000</v>
      </c>
      <c r="D22" s="33"/>
      <c r="E22" s="33"/>
      <c r="F22" s="57"/>
      <c r="G22" s="33"/>
      <c r="H22" s="54">
        <v>2000</v>
      </c>
      <c r="I22" s="33"/>
      <c r="J22" s="54">
        <v>2000</v>
      </c>
      <c r="K22" s="33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s="4" customFormat="1" x14ac:dyDescent="0.2">
      <c r="A23" s="16"/>
      <c r="B23" s="33" t="s">
        <v>89</v>
      </c>
      <c r="C23" s="54">
        <v>2000</v>
      </c>
      <c r="D23" s="33"/>
      <c r="E23" s="33"/>
      <c r="F23" s="57"/>
      <c r="G23" s="33"/>
      <c r="H23" s="54">
        <v>2000</v>
      </c>
      <c r="I23" s="33"/>
      <c r="J23" s="54">
        <v>2000</v>
      </c>
      <c r="K23" s="33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4" customFormat="1" x14ac:dyDescent="0.2">
      <c r="A24" s="16"/>
      <c r="B24" s="33" t="s">
        <v>90</v>
      </c>
      <c r="C24" s="54">
        <v>2000</v>
      </c>
      <c r="D24" s="33"/>
      <c r="E24" s="33"/>
      <c r="F24" s="57"/>
      <c r="G24" s="33"/>
      <c r="H24" s="54">
        <v>2000</v>
      </c>
      <c r="I24" s="33"/>
      <c r="J24" s="54">
        <v>2000</v>
      </c>
      <c r="K24" s="33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x14ac:dyDescent="0.2">
      <c r="B25" s="33" t="s">
        <v>91</v>
      </c>
      <c r="C25" s="54">
        <v>2000</v>
      </c>
      <c r="D25" s="23"/>
      <c r="E25" s="23"/>
      <c r="F25" s="57"/>
      <c r="G25" s="23"/>
      <c r="H25" s="54">
        <v>2000</v>
      </c>
      <c r="I25" s="23"/>
      <c r="J25" s="54">
        <v>2000</v>
      </c>
      <c r="K25" s="23"/>
    </row>
    <row r="26" spans="1:39" ht="17" thickBot="1" x14ac:dyDescent="0.25">
      <c r="B26" s="35" t="s">
        <v>34</v>
      </c>
      <c r="C26" s="39"/>
      <c r="D26" s="36">
        <f>SUM(C22:C25)</f>
        <v>8000</v>
      </c>
      <c r="E26" s="36"/>
      <c r="F26" s="35"/>
      <c r="G26" s="36"/>
      <c r="H26" s="39"/>
      <c r="I26" s="36">
        <f>SUM(H22:H25)</f>
        <v>8000</v>
      </c>
      <c r="J26" s="39"/>
      <c r="K26" s="36">
        <f>SUM(J22:J25)</f>
        <v>8000</v>
      </c>
    </row>
    <row r="27" spans="1:39" ht="18" thickTop="1" thickBot="1" x14ac:dyDescent="0.25">
      <c r="A27" s="11" t="s">
        <v>70</v>
      </c>
      <c r="B27" s="35"/>
      <c r="C27" s="39"/>
      <c r="D27" s="39"/>
      <c r="E27" s="39"/>
      <c r="F27" s="35"/>
      <c r="G27" s="39"/>
      <c r="H27" s="39"/>
      <c r="I27" s="39"/>
      <c r="J27" s="39"/>
      <c r="K27" s="39"/>
    </row>
    <row r="28" spans="1:39" ht="20" thickTop="1" thickBot="1" x14ac:dyDescent="0.25">
      <c r="B28" s="40" t="s">
        <v>7</v>
      </c>
      <c r="C28" s="40"/>
      <c r="D28" s="41">
        <f>SUM(D9:D26)</f>
        <v>173500</v>
      </c>
      <c r="E28" s="41"/>
      <c r="F28" s="40"/>
      <c r="G28" s="41"/>
      <c r="H28" s="40"/>
      <c r="I28" s="41">
        <f>SUM(I9:I26)</f>
        <v>173500</v>
      </c>
      <c r="J28" s="40"/>
      <c r="K28" s="41">
        <f>SUM(K9:K26)</f>
        <v>173500</v>
      </c>
    </row>
    <row r="29" spans="1:39" ht="17" thickTop="1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39" s="8" customFormat="1" x14ac:dyDescent="0.2">
      <c r="A30" s="18"/>
      <c r="B30" s="48" t="s">
        <v>75</v>
      </c>
      <c r="C30" s="48"/>
      <c r="D30" s="62">
        <f>D19/D28</f>
        <v>0.78097982708933722</v>
      </c>
      <c r="E30" s="62"/>
      <c r="F30" s="48"/>
      <c r="G30" s="62"/>
      <c r="H30" s="48"/>
      <c r="I30" s="62">
        <f>I19/I28</f>
        <v>0.78097982708933722</v>
      </c>
      <c r="J30" s="48"/>
      <c r="K30" s="62">
        <f>K19/K28</f>
        <v>0.78097982708933722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39" ht="18" x14ac:dyDescent="0.2">
      <c r="B32" s="49" t="s">
        <v>6</v>
      </c>
      <c r="C32" s="50">
        <f>+C5</f>
        <v>2020</v>
      </c>
      <c r="D32" s="50"/>
      <c r="E32" s="51"/>
      <c r="F32" s="49"/>
      <c r="G32" s="51"/>
      <c r="H32" s="50">
        <f>+H5</f>
        <v>2021</v>
      </c>
      <c r="I32" s="50"/>
      <c r="J32" s="50">
        <f>+J5</f>
        <v>2022</v>
      </c>
      <c r="K32" s="50"/>
    </row>
    <row r="33" spans="1:39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39" x14ac:dyDescent="0.2">
      <c r="B34" s="31" t="s">
        <v>8</v>
      </c>
      <c r="C34" s="32"/>
      <c r="D34" s="32"/>
      <c r="E34" s="32"/>
      <c r="F34" s="31"/>
      <c r="G34" s="32"/>
      <c r="H34" s="32"/>
      <c r="I34" s="32"/>
      <c r="J34" s="32"/>
      <c r="K34" s="32"/>
    </row>
    <row r="35" spans="1:39" s="4" customFormat="1" x14ac:dyDescent="0.2">
      <c r="A35" s="16"/>
      <c r="B35" s="33" t="s">
        <v>17</v>
      </c>
      <c r="C35" s="54">
        <v>50000</v>
      </c>
      <c r="D35" s="54"/>
      <c r="E35" s="33"/>
      <c r="F35" s="57"/>
      <c r="G35" s="33"/>
      <c r="H35" s="54">
        <v>50000</v>
      </c>
      <c r="I35" s="33"/>
      <c r="J35" s="54">
        <v>50000</v>
      </c>
      <c r="K35" s="33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1:39" x14ac:dyDescent="0.2">
      <c r="B36" s="23" t="s">
        <v>21</v>
      </c>
      <c r="C36" s="34">
        <v>4000</v>
      </c>
      <c r="D36" s="48"/>
      <c r="E36" s="48"/>
      <c r="F36" s="23"/>
      <c r="G36" s="48"/>
      <c r="H36" s="34">
        <v>4000</v>
      </c>
      <c r="I36" s="23"/>
      <c r="J36" s="34">
        <v>4000</v>
      </c>
      <c r="K36" s="23"/>
    </row>
    <row r="37" spans="1:39" x14ac:dyDescent="0.2">
      <c r="B37" s="23" t="s">
        <v>18</v>
      </c>
      <c r="C37" s="34">
        <v>5000</v>
      </c>
      <c r="D37" s="48"/>
      <c r="E37" s="48"/>
      <c r="F37" s="23"/>
      <c r="G37" s="48"/>
      <c r="H37" s="34">
        <v>5000</v>
      </c>
      <c r="I37" s="23"/>
      <c r="J37" s="34">
        <v>5000</v>
      </c>
      <c r="K37" s="23"/>
    </row>
    <row r="38" spans="1:39" x14ac:dyDescent="0.2">
      <c r="B38" s="23" t="s">
        <v>20</v>
      </c>
      <c r="C38" s="34">
        <v>1500</v>
      </c>
      <c r="D38" s="48"/>
      <c r="E38" s="48"/>
      <c r="F38" s="23"/>
      <c r="G38" s="48"/>
      <c r="H38" s="34">
        <v>1500</v>
      </c>
      <c r="I38" s="23"/>
      <c r="J38" s="34">
        <v>1500</v>
      </c>
      <c r="K38" s="23"/>
    </row>
    <row r="39" spans="1:39" x14ac:dyDescent="0.2">
      <c r="B39" s="23" t="s">
        <v>53</v>
      </c>
      <c r="C39" s="54">
        <v>1000</v>
      </c>
      <c r="D39" s="63"/>
      <c r="E39" s="63"/>
      <c r="F39" s="23"/>
      <c r="G39" s="63"/>
      <c r="H39" s="54">
        <v>1000</v>
      </c>
      <c r="I39" s="23"/>
      <c r="J39" s="54">
        <v>1000</v>
      </c>
      <c r="K39" s="23"/>
    </row>
    <row r="40" spans="1:39" ht="15" customHeight="1" x14ac:dyDescent="0.2">
      <c r="B40" s="23" t="s">
        <v>22</v>
      </c>
      <c r="C40" s="54">
        <v>1000</v>
      </c>
      <c r="D40" s="63"/>
      <c r="E40" s="63"/>
      <c r="F40" s="23"/>
      <c r="G40" s="63"/>
      <c r="H40" s="54">
        <v>1000</v>
      </c>
      <c r="I40" s="23"/>
      <c r="J40" s="54">
        <v>1000</v>
      </c>
      <c r="K40" s="23"/>
    </row>
    <row r="41" spans="1:39" x14ac:dyDescent="0.2">
      <c r="B41" s="23" t="s">
        <v>54</v>
      </c>
      <c r="C41" s="54">
        <v>10000</v>
      </c>
      <c r="D41" s="48"/>
      <c r="E41" s="48"/>
      <c r="F41" s="23"/>
      <c r="G41" s="48"/>
      <c r="H41" s="54">
        <v>10000</v>
      </c>
      <c r="I41" s="23"/>
      <c r="J41" s="54">
        <v>10000</v>
      </c>
      <c r="K41" s="23"/>
    </row>
    <row r="42" spans="1:39" s="15" customFormat="1" x14ac:dyDescent="0.2">
      <c r="A42" s="19"/>
      <c r="B42" s="33" t="s">
        <v>19</v>
      </c>
      <c r="C42" s="54">
        <v>25000</v>
      </c>
      <c r="D42" s="63"/>
      <c r="E42" s="63"/>
      <c r="F42" s="58"/>
      <c r="G42" s="63"/>
      <c r="H42" s="54">
        <v>25000</v>
      </c>
      <c r="I42" s="33"/>
      <c r="J42" s="54">
        <v>25000</v>
      </c>
      <c r="K42" s="33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</row>
    <row r="43" spans="1:39" x14ac:dyDescent="0.2">
      <c r="B43" s="23" t="s">
        <v>66</v>
      </c>
      <c r="C43" s="54">
        <v>3500</v>
      </c>
      <c r="D43" s="48"/>
      <c r="E43" s="48"/>
      <c r="F43" s="34"/>
      <c r="G43" s="48"/>
      <c r="H43" s="54">
        <v>3500</v>
      </c>
      <c r="I43" s="23"/>
      <c r="J43" s="54">
        <v>3500</v>
      </c>
      <c r="K43" s="23"/>
    </row>
    <row r="44" spans="1:39" x14ac:dyDescent="0.2">
      <c r="B44" s="23" t="s">
        <v>23</v>
      </c>
      <c r="C44" s="54">
        <v>1000</v>
      </c>
      <c r="D44" s="48"/>
      <c r="E44" s="48"/>
      <c r="F44" s="23"/>
      <c r="G44" s="48"/>
      <c r="H44" s="54">
        <v>1000</v>
      </c>
      <c r="I44" s="23"/>
      <c r="J44" s="54">
        <v>1000</v>
      </c>
      <c r="K44" s="23"/>
    </row>
    <row r="45" spans="1:39" x14ac:dyDescent="0.2">
      <c r="B45" s="23" t="s">
        <v>24</v>
      </c>
      <c r="C45" s="54">
        <v>1200</v>
      </c>
      <c r="D45" s="48"/>
      <c r="E45" s="48"/>
      <c r="F45" s="23"/>
      <c r="G45" s="48"/>
      <c r="H45" s="54">
        <v>1200</v>
      </c>
      <c r="I45" s="23"/>
      <c r="J45" s="54">
        <v>1200</v>
      </c>
      <c r="K45" s="23"/>
    </row>
    <row r="46" spans="1:39" ht="17" thickBot="1" x14ac:dyDescent="0.25">
      <c r="B46" s="35" t="s">
        <v>26</v>
      </c>
      <c r="C46" s="39"/>
      <c r="D46" s="36">
        <f>SUM(C35:C45)</f>
        <v>103200</v>
      </c>
      <c r="E46" s="36"/>
      <c r="F46" s="64"/>
      <c r="G46" s="36"/>
      <c r="H46" s="39"/>
      <c r="I46" s="36">
        <f>SUM(H35:H45)</f>
        <v>103200</v>
      </c>
      <c r="J46" s="39"/>
      <c r="K46" s="36">
        <f>SUM(J35:J45)</f>
        <v>103200</v>
      </c>
    </row>
    <row r="47" spans="1:39" ht="17" thickTop="1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39" x14ac:dyDescent="0.2">
      <c r="B48" s="31" t="s">
        <v>5</v>
      </c>
      <c r="C48" s="32"/>
      <c r="D48" s="32"/>
      <c r="E48" s="32"/>
      <c r="F48" s="31"/>
      <c r="G48" s="32"/>
      <c r="H48" s="32"/>
      <c r="I48" s="32"/>
      <c r="J48" s="32"/>
      <c r="K48" s="32"/>
    </row>
    <row r="49" spans="2:11" x14ac:dyDescent="0.2">
      <c r="B49" s="23" t="s">
        <v>31</v>
      </c>
      <c r="C49" s="54">
        <f>2500*12</f>
        <v>30000</v>
      </c>
      <c r="D49" s="23"/>
      <c r="E49" s="23"/>
      <c r="F49" s="23"/>
      <c r="G49" s="23"/>
      <c r="H49" s="54">
        <f>2500*12</f>
        <v>30000</v>
      </c>
      <c r="I49" s="23"/>
      <c r="J49" s="54">
        <f>2500*12</f>
        <v>30000</v>
      </c>
      <c r="K49" s="23"/>
    </row>
    <row r="50" spans="2:11" x14ac:dyDescent="0.2">
      <c r="B50" s="23" t="s">
        <v>32</v>
      </c>
      <c r="C50" s="54">
        <f>700*12</f>
        <v>8400</v>
      </c>
      <c r="D50" s="23"/>
      <c r="E50" s="23"/>
      <c r="F50" s="23"/>
      <c r="G50" s="23"/>
      <c r="H50" s="54">
        <f>700*12</f>
        <v>8400</v>
      </c>
      <c r="I50" s="23"/>
      <c r="J50" s="54">
        <f>700*12</f>
        <v>8400</v>
      </c>
      <c r="K50" s="23"/>
    </row>
    <row r="51" spans="2:11" x14ac:dyDescent="0.2">
      <c r="B51" s="23" t="s">
        <v>71</v>
      </c>
      <c r="C51" s="54">
        <v>2500</v>
      </c>
      <c r="D51" s="23"/>
      <c r="E51" s="23"/>
      <c r="F51" s="65"/>
      <c r="G51" s="23"/>
      <c r="H51" s="54">
        <v>2500</v>
      </c>
      <c r="I51" s="23"/>
      <c r="J51" s="54">
        <v>2500</v>
      </c>
      <c r="K51" s="23"/>
    </row>
    <row r="52" spans="2:11" x14ac:dyDescent="0.2">
      <c r="B52" s="23" t="s">
        <v>76</v>
      </c>
      <c r="C52" s="54">
        <v>2400</v>
      </c>
      <c r="D52" s="23"/>
      <c r="E52" s="23"/>
      <c r="F52" s="23"/>
      <c r="G52" s="23"/>
      <c r="H52" s="54">
        <v>2400</v>
      </c>
      <c r="I52" s="23"/>
      <c r="J52" s="54">
        <v>2400</v>
      </c>
      <c r="K52" s="23"/>
    </row>
    <row r="53" spans="2:11" x14ac:dyDescent="0.2">
      <c r="B53" s="23" t="s">
        <v>33</v>
      </c>
      <c r="C53" s="54">
        <v>2000</v>
      </c>
      <c r="D53" s="23"/>
      <c r="E53" s="23"/>
      <c r="F53" s="23"/>
      <c r="G53" s="23"/>
      <c r="H53" s="54">
        <v>2000</v>
      </c>
      <c r="I53" s="23"/>
      <c r="J53" s="54">
        <v>2000</v>
      </c>
      <c r="K53" s="23"/>
    </row>
    <row r="54" spans="2:11" x14ac:dyDescent="0.2">
      <c r="B54" s="23" t="s">
        <v>92</v>
      </c>
      <c r="C54" s="54">
        <v>500</v>
      </c>
      <c r="D54" s="23"/>
      <c r="E54" s="23"/>
      <c r="F54" s="23"/>
      <c r="G54" s="23"/>
      <c r="H54" s="54">
        <v>500</v>
      </c>
      <c r="I54" s="23"/>
      <c r="J54" s="54">
        <v>500</v>
      </c>
      <c r="K54" s="23"/>
    </row>
    <row r="55" spans="2:11" x14ac:dyDescent="0.2">
      <c r="B55" s="23" t="s">
        <v>10</v>
      </c>
      <c r="C55" s="54">
        <v>1000</v>
      </c>
      <c r="D55" s="23"/>
      <c r="E55" s="23"/>
      <c r="F55" s="23"/>
      <c r="G55" s="23"/>
      <c r="H55" s="54">
        <v>1000</v>
      </c>
      <c r="I55" s="23"/>
      <c r="J55" s="54">
        <v>1000</v>
      </c>
      <c r="K55" s="23"/>
    </row>
    <row r="56" spans="2:11" ht="17" thickBot="1" x14ac:dyDescent="0.25">
      <c r="B56" s="35" t="s">
        <v>30</v>
      </c>
      <c r="C56" s="39"/>
      <c r="D56" s="36">
        <f>SUM(C49:C55)</f>
        <v>46800</v>
      </c>
      <c r="E56" s="36"/>
      <c r="F56" s="35"/>
      <c r="G56" s="36"/>
      <c r="H56" s="39"/>
      <c r="I56" s="36">
        <f>SUM(H49:H55)</f>
        <v>46800</v>
      </c>
      <c r="J56" s="39"/>
      <c r="K56" s="36">
        <f>SUM(J49:J55)</f>
        <v>46800</v>
      </c>
    </row>
    <row r="57" spans="2:11" ht="17" thickTop="1" x14ac:dyDescent="0.2">
      <c r="B57" s="66"/>
      <c r="C57" s="23"/>
      <c r="D57" s="23"/>
      <c r="E57" s="23"/>
      <c r="F57" s="66"/>
      <c r="G57" s="23"/>
      <c r="H57" s="23"/>
      <c r="I57" s="23"/>
      <c r="J57" s="23"/>
      <c r="K57" s="23"/>
    </row>
    <row r="58" spans="2:11" x14ac:dyDescent="0.2">
      <c r="B58" s="31" t="s">
        <v>95</v>
      </c>
      <c r="C58" s="32"/>
      <c r="D58" s="32"/>
      <c r="E58" s="32"/>
      <c r="F58" s="31"/>
      <c r="G58" s="32"/>
      <c r="H58" s="32"/>
      <c r="I58" s="32"/>
      <c r="J58" s="32"/>
      <c r="K58" s="32"/>
    </row>
    <row r="59" spans="2:11" s="16" customFormat="1" x14ac:dyDescent="0.2">
      <c r="B59" s="60" t="s">
        <v>93</v>
      </c>
      <c r="C59" s="54">
        <v>1500</v>
      </c>
      <c r="D59" s="60"/>
      <c r="E59" s="60"/>
      <c r="F59" s="61"/>
      <c r="G59" s="60"/>
      <c r="H59" s="54">
        <v>1500</v>
      </c>
      <c r="I59" s="60"/>
      <c r="J59" s="54">
        <v>1500</v>
      </c>
      <c r="K59" s="60"/>
    </row>
    <row r="60" spans="2:11" x14ac:dyDescent="0.2">
      <c r="B60" s="23" t="s">
        <v>94</v>
      </c>
      <c r="C60" s="54">
        <v>400</v>
      </c>
      <c r="D60" s="23"/>
      <c r="E60" s="23"/>
      <c r="F60" s="23"/>
      <c r="G60" s="23"/>
      <c r="H60" s="54">
        <v>400</v>
      </c>
      <c r="I60" s="23"/>
      <c r="J60" s="54">
        <v>400</v>
      </c>
      <c r="K60" s="23"/>
    </row>
    <row r="61" spans="2:11" ht="17" thickBot="1" x14ac:dyDescent="0.25">
      <c r="B61" s="35" t="s">
        <v>47</v>
      </c>
      <c r="C61" s="39"/>
      <c r="D61" s="36">
        <f>SUM(C59:C60)</f>
        <v>1900</v>
      </c>
      <c r="E61" s="36"/>
      <c r="F61" s="35"/>
      <c r="G61" s="36"/>
      <c r="H61" s="39"/>
      <c r="I61" s="36">
        <f>SUM(H59:H60)</f>
        <v>1900</v>
      </c>
      <c r="J61" s="39"/>
      <c r="K61" s="36">
        <f>SUM(J59:J60)</f>
        <v>1900</v>
      </c>
    </row>
    <row r="62" spans="2:11" ht="17" thickTop="1" x14ac:dyDescent="0.2">
      <c r="B62" s="26"/>
      <c r="C62" s="27"/>
      <c r="D62" s="27"/>
      <c r="E62" s="27"/>
      <c r="F62" s="26"/>
      <c r="G62" s="27"/>
      <c r="H62" s="27"/>
      <c r="I62" s="27"/>
      <c r="J62" s="27"/>
      <c r="K62" s="27"/>
    </row>
    <row r="63" spans="2:11" x14ac:dyDescent="0.2">
      <c r="B63" s="31" t="s">
        <v>35</v>
      </c>
      <c r="C63" s="32"/>
      <c r="D63" s="32"/>
      <c r="E63" s="32"/>
      <c r="F63" s="31"/>
      <c r="G63" s="32"/>
      <c r="H63" s="32"/>
      <c r="I63" s="32"/>
      <c r="J63" s="32"/>
      <c r="K63" s="32"/>
    </row>
    <row r="64" spans="2:11" x14ac:dyDescent="0.2">
      <c r="B64" s="23" t="s">
        <v>13</v>
      </c>
      <c r="C64" s="54"/>
      <c r="D64" s="48"/>
      <c r="E64" s="48"/>
      <c r="F64" s="66"/>
      <c r="G64" s="48"/>
      <c r="H64" s="54"/>
      <c r="I64" s="23"/>
      <c r="J64" s="54"/>
      <c r="K64" s="23"/>
    </row>
    <row r="65" spans="2:11" ht="15" customHeight="1" x14ac:dyDescent="0.2">
      <c r="B65" s="67" t="s">
        <v>61</v>
      </c>
      <c r="C65" s="54">
        <v>100</v>
      </c>
      <c r="D65" s="48"/>
      <c r="E65" s="48"/>
      <c r="F65" s="23"/>
      <c r="G65" s="48"/>
      <c r="H65" s="54">
        <v>100</v>
      </c>
      <c r="I65" s="23"/>
      <c r="J65" s="54">
        <v>100</v>
      </c>
      <c r="K65" s="23"/>
    </row>
    <row r="66" spans="2:11" ht="15" customHeight="1" x14ac:dyDescent="0.2">
      <c r="B66" s="67" t="s">
        <v>62</v>
      </c>
      <c r="C66" s="54">
        <v>400</v>
      </c>
      <c r="D66" s="48"/>
      <c r="E66" s="48"/>
      <c r="F66" s="23"/>
      <c r="G66" s="48"/>
      <c r="H66" s="54">
        <v>400</v>
      </c>
      <c r="I66" s="23"/>
      <c r="J66" s="54">
        <v>400</v>
      </c>
      <c r="K66" s="23"/>
    </row>
    <row r="67" spans="2:11" x14ac:dyDescent="0.2">
      <c r="B67" s="67" t="s">
        <v>69</v>
      </c>
      <c r="C67" s="54">
        <v>400</v>
      </c>
      <c r="D67" s="48"/>
      <c r="E67" s="48"/>
      <c r="F67" s="23"/>
      <c r="G67" s="48"/>
      <c r="H67" s="54">
        <v>400</v>
      </c>
      <c r="I67" s="23"/>
      <c r="J67" s="54">
        <v>400</v>
      </c>
      <c r="K67" s="23"/>
    </row>
    <row r="68" spans="2:11" x14ac:dyDescent="0.2">
      <c r="B68" s="67" t="s">
        <v>42</v>
      </c>
      <c r="C68" s="54">
        <v>200</v>
      </c>
      <c r="D68" s="48"/>
      <c r="E68" s="48"/>
      <c r="F68" s="23"/>
      <c r="G68" s="48"/>
      <c r="H68" s="54">
        <v>200</v>
      </c>
      <c r="I68" s="23"/>
      <c r="J68" s="54">
        <v>200</v>
      </c>
      <c r="K68" s="23"/>
    </row>
    <row r="69" spans="2:11" x14ac:dyDescent="0.2">
      <c r="B69" s="67" t="s">
        <v>43</v>
      </c>
      <c r="C69" s="54">
        <v>100</v>
      </c>
      <c r="D69" s="48"/>
      <c r="E69" s="48"/>
      <c r="F69" s="23"/>
      <c r="G69" s="48"/>
      <c r="H69" s="54">
        <v>100</v>
      </c>
      <c r="I69" s="23"/>
      <c r="J69" s="54">
        <v>100</v>
      </c>
      <c r="K69" s="23"/>
    </row>
    <row r="70" spans="2:11" x14ac:dyDescent="0.2">
      <c r="B70" s="23" t="s">
        <v>44</v>
      </c>
      <c r="C70" s="54">
        <v>800</v>
      </c>
      <c r="D70" s="48"/>
      <c r="E70" s="48"/>
      <c r="F70" s="23"/>
      <c r="G70" s="48"/>
      <c r="H70" s="54">
        <v>800</v>
      </c>
      <c r="I70" s="23"/>
      <c r="J70" s="54">
        <v>800</v>
      </c>
      <c r="K70" s="23"/>
    </row>
    <row r="71" spans="2:11" x14ac:dyDescent="0.2">
      <c r="B71" s="23" t="s">
        <v>36</v>
      </c>
      <c r="C71" s="54">
        <v>500</v>
      </c>
      <c r="D71" s="48"/>
      <c r="E71" s="48"/>
      <c r="F71" s="23"/>
      <c r="G71" s="48"/>
      <c r="H71" s="54">
        <v>500</v>
      </c>
      <c r="I71" s="23"/>
      <c r="J71" s="54">
        <v>500</v>
      </c>
      <c r="K71" s="23"/>
    </row>
    <row r="72" spans="2:11" x14ac:dyDescent="0.2">
      <c r="B72" s="23" t="s">
        <v>38</v>
      </c>
      <c r="C72" s="54">
        <v>300</v>
      </c>
      <c r="D72" s="48"/>
      <c r="E72" s="48"/>
      <c r="F72" s="23"/>
      <c r="G72" s="48"/>
      <c r="H72" s="54">
        <v>300</v>
      </c>
      <c r="I72" s="23"/>
      <c r="J72" s="54">
        <v>300</v>
      </c>
      <c r="K72" s="23"/>
    </row>
    <row r="73" spans="2:11" x14ac:dyDescent="0.2">
      <c r="B73" s="23" t="s">
        <v>39</v>
      </c>
      <c r="C73" s="54">
        <v>600</v>
      </c>
      <c r="D73" s="48"/>
      <c r="E73" s="48"/>
      <c r="F73" s="23"/>
      <c r="G73" s="48"/>
      <c r="H73" s="54">
        <v>600</v>
      </c>
      <c r="I73" s="23"/>
      <c r="J73" s="54">
        <v>600</v>
      </c>
      <c r="K73" s="23"/>
    </row>
    <row r="74" spans="2:11" x14ac:dyDescent="0.2">
      <c r="B74" s="23" t="s">
        <v>96</v>
      </c>
      <c r="C74" s="54">
        <v>600</v>
      </c>
      <c r="D74" s="48"/>
      <c r="E74" s="48"/>
      <c r="F74" s="23"/>
      <c r="G74" s="48"/>
      <c r="H74" s="54">
        <v>600</v>
      </c>
      <c r="I74" s="23"/>
      <c r="J74" s="54">
        <v>600</v>
      </c>
      <c r="K74" s="23"/>
    </row>
    <row r="75" spans="2:11" x14ac:dyDescent="0.2">
      <c r="B75" s="23" t="s">
        <v>10</v>
      </c>
      <c r="C75" s="54">
        <v>100</v>
      </c>
      <c r="D75" s="48"/>
      <c r="E75" s="48"/>
      <c r="F75" s="23"/>
      <c r="G75" s="48"/>
      <c r="H75" s="54">
        <v>100</v>
      </c>
      <c r="I75" s="23"/>
      <c r="J75" s="54">
        <v>100</v>
      </c>
      <c r="K75" s="23"/>
    </row>
    <row r="76" spans="2:11" ht="17" thickBot="1" x14ac:dyDescent="0.25">
      <c r="B76" s="35" t="s">
        <v>37</v>
      </c>
      <c r="C76" s="39"/>
      <c r="D76" s="36">
        <f>SUM(C64:C75)</f>
        <v>4100</v>
      </c>
      <c r="E76" s="36"/>
      <c r="F76" s="35"/>
      <c r="G76" s="36"/>
      <c r="H76" s="39"/>
      <c r="I76" s="36">
        <f>SUM(H64:H75)</f>
        <v>4100</v>
      </c>
      <c r="J76" s="39"/>
      <c r="K76" s="36">
        <f>SUM(J64:J75)</f>
        <v>4100</v>
      </c>
    </row>
    <row r="77" spans="2:11" ht="18" customHeight="1" thickTop="1" x14ac:dyDescent="0.2">
      <c r="B77" s="26"/>
      <c r="C77" s="27"/>
      <c r="D77" s="27"/>
      <c r="E77" s="27"/>
      <c r="F77" s="26"/>
      <c r="G77" s="27"/>
      <c r="H77" s="27"/>
      <c r="I77" s="27"/>
      <c r="J77" s="27"/>
      <c r="K77" s="27"/>
    </row>
    <row r="78" spans="2:11" x14ac:dyDescent="0.2">
      <c r="B78" s="31" t="s">
        <v>63</v>
      </c>
      <c r="C78" s="32"/>
      <c r="D78" s="32"/>
      <c r="E78" s="32"/>
      <c r="F78" s="31"/>
      <c r="G78" s="32"/>
      <c r="H78" s="32"/>
      <c r="I78" s="32"/>
      <c r="J78" s="32"/>
      <c r="K78" s="32"/>
    </row>
    <row r="79" spans="2:11" x14ac:dyDescent="0.2">
      <c r="B79" s="23" t="s">
        <v>74</v>
      </c>
      <c r="C79" s="54">
        <v>500</v>
      </c>
      <c r="D79" s="48"/>
      <c r="E79" s="48"/>
      <c r="F79" s="23"/>
      <c r="G79" s="48"/>
      <c r="H79" s="54">
        <v>500</v>
      </c>
      <c r="I79" s="23"/>
      <c r="J79" s="54">
        <v>500</v>
      </c>
      <c r="K79" s="23"/>
    </row>
    <row r="80" spans="2:11" x14ac:dyDescent="0.2">
      <c r="B80" s="23" t="s">
        <v>48</v>
      </c>
      <c r="C80" s="54">
        <v>1000</v>
      </c>
      <c r="D80" s="48"/>
      <c r="E80" s="48"/>
      <c r="F80" s="23"/>
      <c r="G80" s="48"/>
      <c r="H80" s="54">
        <v>1000</v>
      </c>
      <c r="I80" s="23"/>
      <c r="J80" s="54">
        <v>1000</v>
      </c>
      <c r="K80" s="23"/>
    </row>
    <row r="81" spans="2:11" x14ac:dyDescent="0.2">
      <c r="B81" s="23" t="s">
        <v>49</v>
      </c>
      <c r="C81" s="54">
        <v>100</v>
      </c>
      <c r="D81" s="48"/>
      <c r="E81" s="48"/>
      <c r="F81" s="23"/>
      <c r="G81" s="48"/>
      <c r="H81" s="54">
        <v>100</v>
      </c>
      <c r="I81" s="23"/>
      <c r="J81" s="54">
        <v>100</v>
      </c>
      <c r="K81" s="23"/>
    </row>
    <row r="82" spans="2:11" ht="17" thickBot="1" x14ac:dyDescent="0.25">
      <c r="B82" s="35" t="s">
        <v>64</v>
      </c>
      <c r="C82" s="39"/>
      <c r="D82" s="36">
        <f>SUM(C79:C81)</f>
        <v>1600</v>
      </c>
      <c r="E82" s="36"/>
      <c r="F82" s="35"/>
      <c r="G82" s="36"/>
      <c r="H82" s="39"/>
      <c r="I82" s="36">
        <f>SUM(H79:H81)</f>
        <v>1600</v>
      </c>
      <c r="J82" s="39"/>
      <c r="K82" s="36">
        <f>SUM(J79:J81)</f>
        <v>1600</v>
      </c>
    </row>
    <row r="83" spans="2:11" ht="17" thickTop="1" x14ac:dyDescent="0.2">
      <c r="B83" s="66"/>
      <c r="C83" s="23"/>
      <c r="D83" s="23"/>
      <c r="E83" s="23"/>
      <c r="F83" s="66"/>
      <c r="G83" s="23"/>
      <c r="H83" s="23"/>
      <c r="I83" s="23"/>
      <c r="J83" s="23"/>
      <c r="K83" s="23"/>
    </row>
    <row r="84" spans="2:11" x14ac:dyDescent="0.2">
      <c r="B84" s="31" t="s">
        <v>57</v>
      </c>
      <c r="C84" s="32"/>
      <c r="D84" s="32"/>
      <c r="E84" s="32"/>
      <c r="F84" s="31"/>
      <c r="G84" s="32"/>
      <c r="H84" s="32"/>
      <c r="I84" s="32"/>
      <c r="J84" s="32"/>
      <c r="K84" s="32"/>
    </row>
    <row r="85" spans="2:11" x14ac:dyDescent="0.2">
      <c r="B85" s="23" t="s">
        <v>14</v>
      </c>
      <c r="C85" s="23"/>
      <c r="D85" s="23"/>
      <c r="E85" s="23"/>
      <c r="F85" s="66"/>
      <c r="G85" s="23"/>
      <c r="H85" s="23"/>
      <c r="I85" s="23"/>
      <c r="J85" s="23"/>
      <c r="K85" s="23"/>
    </row>
    <row r="86" spans="2:11" x14ac:dyDescent="0.2">
      <c r="B86" s="67" t="s">
        <v>50</v>
      </c>
      <c r="C86" s="54">
        <v>800</v>
      </c>
      <c r="D86" s="23"/>
      <c r="E86" s="23"/>
      <c r="F86" s="23"/>
      <c r="G86" s="23"/>
      <c r="H86" s="54">
        <v>800</v>
      </c>
      <c r="I86" s="23"/>
      <c r="J86" s="54">
        <v>800</v>
      </c>
      <c r="K86" s="23"/>
    </row>
    <row r="87" spans="2:11" x14ac:dyDescent="0.2">
      <c r="B87" s="67" t="s">
        <v>51</v>
      </c>
      <c r="C87" s="54">
        <v>600</v>
      </c>
      <c r="D87" s="23"/>
      <c r="E87" s="23"/>
      <c r="F87" s="23"/>
      <c r="G87" s="23"/>
      <c r="H87" s="54">
        <v>600</v>
      </c>
      <c r="I87" s="23"/>
      <c r="J87" s="54">
        <v>600</v>
      </c>
      <c r="K87" s="23"/>
    </row>
    <row r="88" spans="2:11" x14ac:dyDescent="0.2">
      <c r="B88" s="67" t="s">
        <v>52</v>
      </c>
      <c r="C88" s="54">
        <v>300</v>
      </c>
      <c r="D88" s="23"/>
      <c r="E88" s="23"/>
      <c r="F88" s="23"/>
      <c r="G88" s="23"/>
      <c r="H88" s="54">
        <v>300</v>
      </c>
      <c r="I88" s="23"/>
      <c r="J88" s="54">
        <v>300</v>
      </c>
      <c r="K88" s="23"/>
    </row>
    <row r="89" spans="2:11" x14ac:dyDescent="0.2">
      <c r="B89" s="23" t="s">
        <v>41</v>
      </c>
      <c r="C89" s="54"/>
      <c r="D89" s="23"/>
      <c r="E89" s="23"/>
      <c r="F89" s="66"/>
      <c r="G89" s="23"/>
      <c r="H89" s="54"/>
      <c r="I89" s="23"/>
      <c r="J89" s="54"/>
      <c r="K89" s="23"/>
    </row>
    <row r="90" spans="2:11" x14ac:dyDescent="0.2">
      <c r="B90" s="68" t="s">
        <v>41</v>
      </c>
      <c r="C90" s="54">
        <v>200</v>
      </c>
      <c r="D90" s="23"/>
      <c r="E90" s="23"/>
      <c r="F90" s="69"/>
      <c r="G90" s="23"/>
      <c r="H90" s="54">
        <v>200</v>
      </c>
      <c r="I90" s="23"/>
      <c r="J90" s="54">
        <v>200</v>
      </c>
      <c r="K90" s="23"/>
    </row>
    <row r="91" spans="2:11" x14ac:dyDescent="0.2">
      <c r="B91" s="67" t="s">
        <v>40</v>
      </c>
      <c r="C91" s="54">
        <v>1000</v>
      </c>
      <c r="D91" s="23"/>
      <c r="E91" s="23"/>
      <c r="F91" s="23"/>
      <c r="G91" s="23"/>
      <c r="H91" s="54">
        <v>1000</v>
      </c>
      <c r="I91" s="23"/>
      <c r="J91" s="54">
        <v>1000</v>
      </c>
      <c r="K91" s="23"/>
    </row>
    <row r="92" spans="2:11" x14ac:dyDescent="0.2">
      <c r="B92" s="23" t="s">
        <v>60</v>
      </c>
      <c r="C92" s="54"/>
      <c r="D92" s="23"/>
      <c r="E92" s="23"/>
      <c r="F92" s="23"/>
      <c r="G92" s="23"/>
      <c r="H92" s="54"/>
      <c r="I92" s="23"/>
      <c r="J92" s="54"/>
      <c r="K92" s="23"/>
    </row>
    <row r="93" spans="2:11" x14ac:dyDescent="0.2">
      <c r="B93" s="67" t="s">
        <v>72</v>
      </c>
      <c r="C93" s="54">
        <f>250*12</f>
        <v>3000</v>
      </c>
      <c r="D93" s="23"/>
      <c r="E93" s="23"/>
      <c r="F93" s="23"/>
      <c r="G93" s="23"/>
      <c r="H93" s="54">
        <f>250*12</f>
        <v>3000</v>
      </c>
      <c r="I93" s="23"/>
      <c r="J93" s="54">
        <f>250*12</f>
        <v>3000</v>
      </c>
      <c r="K93" s="23"/>
    </row>
    <row r="94" spans="2:11" x14ac:dyDescent="0.2">
      <c r="B94" s="67" t="s">
        <v>59</v>
      </c>
      <c r="C94" s="54">
        <v>1400</v>
      </c>
      <c r="D94" s="23"/>
      <c r="E94" s="23"/>
      <c r="F94" s="23"/>
      <c r="G94" s="23"/>
      <c r="H94" s="54">
        <v>1400</v>
      </c>
      <c r="I94" s="23"/>
      <c r="J94" s="54">
        <v>1400</v>
      </c>
      <c r="K94" s="23"/>
    </row>
    <row r="95" spans="2:11" x14ac:dyDescent="0.2">
      <c r="B95" s="23" t="s">
        <v>58</v>
      </c>
      <c r="C95" s="54">
        <v>100</v>
      </c>
      <c r="D95" s="23"/>
      <c r="E95" s="23"/>
      <c r="F95" s="23"/>
      <c r="G95" s="23"/>
      <c r="H95" s="54">
        <v>100</v>
      </c>
      <c r="I95" s="23"/>
      <c r="J95" s="54">
        <v>100</v>
      </c>
      <c r="K95" s="23"/>
    </row>
    <row r="96" spans="2:11" ht="17" thickBot="1" x14ac:dyDescent="0.25">
      <c r="B96" s="35" t="s">
        <v>73</v>
      </c>
      <c r="C96" s="39"/>
      <c r="D96" s="36">
        <f>SUM(C85:C95)</f>
        <v>7400</v>
      </c>
      <c r="E96" s="36"/>
      <c r="F96" s="35"/>
      <c r="G96" s="36"/>
      <c r="H96" s="39"/>
      <c r="I96" s="36">
        <f>SUM(H85:H95)</f>
        <v>7400</v>
      </c>
      <c r="J96" s="39"/>
      <c r="K96" s="36">
        <f>SUM(J85:J95)</f>
        <v>7400</v>
      </c>
    </row>
    <row r="97" spans="1:39" ht="17" thickTop="1" x14ac:dyDescent="0.2">
      <c r="B97" s="26"/>
      <c r="C97" s="27"/>
      <c r="D97" s="27"/>
      <c r="E97" s="27"/>
      <c r="F97" s="26"/>
      <c r="G97" s="27"/>
      <c r="H97" s="27"/>
      <c r="I97" s="27"/>
      <c r="J97" s="27"/>
      <c r="K97" s="27"/>
    </row>
    <row r="98" spans="1:39" x14ac:dyDescent="0.2">
      <c r="B98" s="31" t="s">
        <v>55</v>
      </c>
      <c r="C98" s="32"/>
      <c r="D98" s="32"/>
      <c r="E98" s="32"/>
      <c r="F98" s="31"/>
      <c r="G98" s="32"/>
      <c r="H98" s="32"/>
      <c r="I98" s="32"/>
      <c r="J98" s="32"/>
      <c r="K98" s="32"/>
    </row>
    <row r="99" spans="1:39" x14ac:dyDescent="0.2">
      <c r="B99" s="37" t="s">
        <v>16</v>
      </c>
      <c r="C99" s="54">
        <v>0</v>
      </c>
      <c r="D99" s="48"/>
      <c r="E99" s="48"/>
      <c r="F99" s="23"/>
      <c r="G99" s="48"/>
      <c r="H99" s="54">
        <v>0</v>
      </c>
      <c r="I99" s="23"/>
      <c r="J99" s="54">
        <v>0</v>
      </c>
      <c r="K99" s="23"/>
    </row>
    <row r="100" spans="1:39" ht="17" thickBot="1" x14ac:dyDescent="0.25">
      <c r="B100" s="35" t="s">
        <v>56</v>
      </c>
      <c r="C100" s="39"/>
      <c r="D100" s="36">
        <f>SUM(C99:C99)</f>
        <v>0</v>
      </c>
      <c r="E100" s="36"/>
      <c r="F100" s="35"/>
      <c r="G100" s="36"/>
      <c r="H100" s="39"/>
      <c r="I100" s="36">
        <f>SUM(H99:H99)</f>
        <v>0</v>
      </c>
      <c r="J100" s="39"/>
      <c r="K100" s="36">
        <f>SUM(J99:J99)</f>
        <v>0</v>
      </c>
    </row>
    <row r="101" spans="1:39" ht="17" thickTop="1" x14ac:dyDescent="0.2">
      <c r="B101" s="26"/>
      <c r="C101" s="27"/>
      <c r="D101" s="27"/>
      <c r="E101" s="27"/>
      <c r="F101" s="26"/>
      <c r="G101" s="27"/>
      <c r="H101" s="27"/>
      <c r="I101" s="27"/>
      <c r="J101" s="27"/>
      <c r="K101" s="27"/>
    </row>
    <row r="102" spans="1:39" x14ac:dyDescent="0.2">
      <c r="B102" s="31" t="s">
        <v>10</v>
      </c>
      <c r="C102" s="32"/>
      <c r="D102" s="32"/>
      <c r="E102" s="32"/>
      <c r="F102" s="31"/>
      <c r="G102" s="32"/>
      <c r="H102" s="32"/>
      <c r="I102" s="32"/>
      <c r="J102" s="32"/>
      <c r="K102" s="32"/>
    </row>
    <row r="103" spans="1:39" x14ac:dyDescent="0.2">
      <c r="B103" s="23" t="s">
        <v>45</v>
      </c>
      <c r="C103" s="54">
        <v>5000</v>
      </c>
      <c r="D103" s="23"/>
      <c r="E103" s="23"/>
      <c r="F103" s="23"/>
      <c r="G103" s="23"/>
      <c r="H103" s="54">
        <v>5000</v>
      </c>
      <c r="I103" s="23"/>
      <c r="J103" s="54">
        <v>5000</v>
      </c>
      <c r="K103" s="23"/>
    </row>
    <row r="104" spans="1:39" ht="17" thickBot="1" x14ac:dyDescent="0.25">
      <c r="B104" s="35" t="s">
        <v>46</v>
      </c>
      <c r="C104" s="39"/>
      <c r="D104" s="36">
        <f>SUM(C103)</f>
        <v>5000</v>
      </c>
      <c r="E104" s="36"/>
      <c r="F104" s="35"/>
      <c r="G104" s="36"/>
      <c r="H104" s="39"/>
      <c r="I104" s="36">
        <f>SUM(H103)</f>
        <v>5000</v>
      </c>
      <c r="J104" s="39"/>
      <c r="K104" s="36">
        <f>SUM(J103)</f>
        <v>5000</v>
      </c>
    </row>
    <row r="105" spans="1:39" ht="18" thickTop="1" thickBot="1" x14ac:dyDescent="0.25">
      <c r="B105" s="35"/>
      <c r="C105" s="39"/>
      <c r="D105" s="39"/>
      <c r="E105" s="39"/>
      <c r="F105" s="35"/>
      <c r="G105" s="39"/>
      <c r="H105" s="39"/>
      <c r="I105" s="39"/>
      <c r="J105" s="39"/>
      <c r="K105" s="39"/>
    </row>
    <row r="106" spans="1:39" ht="20" thickTop="1" thickBot="1" x14ac:dyDescent="0.25">
      <c r="B106" s="40" t="s">
        <v>9</v>
      </c>
      <c r="C106" s="40"/>
      <c r="D106" s="41">
        <f>SUM(D33:D104)</f>
        <v>170000</v>
      </c>
      <c r="E106" s="41"/>
      <c r="F106" s="40"/>
      <c r="G106" s="41"/>
      <c r="H106" s="40"/>
      <c r="I106" s="41">
        <f>SUM(I33:I104)</f>
        <v>170000</v>
      </c>
      <c r="J106" s="40"/>
      <c r="K106" s="41">
        <f>SUM(K33:K104)</f>
        <v>170000</v>
      </c>
    </row>
    <row r="107" spans="1:39" s="6" customFormat="1" ht="21" thickTop="1" x14ac:dyDescent="0.2">
      <c r="A107" s="7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</row>
    <row r="108" spans="1:39" s="6" customFormat="1" ht="20" x14ac:dyDescent="0.2">
      <c r="A108" s="7"/>
      <c r="B108" s="70" t="s">
        <v>11</v>
      </c>
      <c r="C108" s="50">
        <f>+C5</f>
        <v>2020</v>
      </c>
      <c r="D108" s="50"/>
      <c r="E108" s="51"/>
      <c r="F108" s="70"/>
      <c r="G108" s="51"/>
      <c r="H108" s="50">
        <f>+H5</f>
        <v>2021</v>
      </c>
      <c r="I108" s="50"/>
      <c r="J108" s="50">
        <f>+J5</f>
        <v>2022</v>
      </c>
      <c r="K108" s="50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1:39" s="7" customFormat="1" ht="20" x14ac:dyDescent="0.2">
      <c r="B109" s="44"/>
      <c r="C109" s="45"/>
      <c r="D109" s="45"/>
      <c r="E109" s="45"/>
      <c r="F109" s="44"/>
      <c r="G109" s="45"/>
      <c r="H109" s="45"/>
      <c r="I109" s="45"/>
      <c r="J109" s="45"/>
      <c r="K109" s="45"/>
    </row>
    <row r="110" spans="1:39" ht="19" thickBot="1" x14ac:dyDescent="0.25">
      <c r="B110" s="71" t="s">
        <v>80</v>
      </c>
      <c r="C110" s="71"/>
      <c r="D110" s="72">
        <f>D28-D106</f>
        <v>3500</v>
      </c>
      <c r="E110" s="72"/>
      <c r="F110" s="71"/>
      <c r="G110" s="72"/>
      <c r="H110" s="71"/>
      <c r="I110" s="72">
        <f>I28-I106</f>
        <v>3500</v>
      </c>
      <c r="J110" s="71"/>
      <c r="K110" s="72">
        <f>K28-K106</f>
        <v>3500</v>
      </c>
    </row>
    <row r="111" spans="1:39" ht="19" thickTop="1" x14ac:dyDescent="0.2">
      <c r="B111" s="46"/>
      <c r="C111" s="46"/>
      <c r="D111" s="47"/>
      <c r="E111" s="47"/>
      <c r="F111" s="46"/>
      <c r="G111" s="47"/>
      <c r="H111" s="46"/>
      <c r="I111" s="47"/>
      <c r="J111" s="46"/>
      <c r="K111" s="47"/>
    </row>
    <row r="112" spans="1:39" x14ac:dyDescent="0.2">
      <c r="B112" s="31" t="s">
        <v>15</v>
      </c>
      <c r="C112" s="32"/>
      <c r="D112" s="32"/>
      <c r="E112" s="32"/>
      <c r="F112" s="31"/>
      <c r="G112" s="32"/>
      <c r="H112" s="32"/>
      <c r="I112" s="32"/>
      <c r="J112" s="32"/>
      <c r="K112" s="32"/>
    </row>
    <row r="113" spans="2:11" x14ac:dyDescent="0.2">
      <c r="B113" s="23" t="s">
        <v>15</v>
      </c>
      <c r="C113" s="54">
        <v>3500</v>
      </c>
      <c r="D113" s="23"/>
      <c r="E113" s="23"/>
      <c r="F113" s="23"/>
      <c r="G113" s="23"/>
      <c r="H113" s="54">
        <v>3500</v>
      </c>
      <c r="I113" s="23"/>
      <c r="J113" s="54">
        <v>3500</v>
      </c>
      <c r="K113" s="23"/>
    </row>
    <row r="114" spans="2:11" ht="17" thickBot="1" x14ac:dyDescent="0.25">
      <c r="B114" s="35" t="s">
        <v>29</v>
      </c>
      <c r="C114" s="39"/>
      <c r="D114" s="36">
        <f>SUM(C113)</f>
        <v>3500</v>
      </c>
      <c r="E114" s="36"/>
      <c r="F114" s="35"/>
      <c r="G114" s="36"/>
      <c r="H114" s="39"/>
      <c r="I114" s="36">
        <f>SUM(H113)</f>
        <v>3500</v>
      </c>
      <c r="J114" s="39"/>
      <c r="K114" s="36">
        <f>SUM(J113)</f>
        <v>3500</v>
      </c>
    </row>
    <row r="115" spans="2:11" ht="17" thickTop="1" x14ac:dyDescent="0.2">
      <c r="B115" s="26"/>
      <c r="C115" s="27"/>
      <c r="D115" s="27"/>
      <c r="E115" s="27"/>
      <c r="F115" s="26"/>
      <c r="G115" s="27"/>
      <c r="H115" s="27"/>
      <c r="I115" s="27"/>
      <c r="J115" s="27"/>
      <c r="K115" s="27"/>
    </row>
    <row r="116" spans="2:11" ht="19" thickBot="1" x14ac:dyDescent="0.25">
      <c r="B116" s="40" t="s">
        <v>12</v>
      </c>
      <c r="C116" s="40"/>
      <c r="D116" s="41">
        <f>D110-D114</f>
        <v>0</v>
      </c>
      <c r="E116" s="41"/>
      <c r="F116" s="40"/>
      <c r="G116" s="41"/>
      <c r="H116" s="40"/>
      <c r="I116" s="41">
        <f>I110-I114</f>
        <v>0</v>
      </c>
      <c r="J116" s="40"/>
      <c r="K116" s="41">
        <f>K110-K114</f>
        <v>0</v>
      </c>
    </row>
    <row r="117" spans="2:11" ht="17" thickTop="1" x14ac:dyDescent="0.2">
      <c r="C117" s="2"/>
      <c r="H117" s="2"/>
      <c r="J117" s="2"/>
    </row>
    <row r="118" spans="2:11" x14ac:dyDescent="0.2">
      <c r="B118" s="8" t="s">
        <v>28</v>
      </c>
      <c r="C118" s="2"/>
      <c r="D118" s="5"/>
      <c r="E118" s="5"/>
      <c r="G118" s="5"/>
      <c r="H118" s="2"/>
      <c r="J118" s="2"/>
    </row>
    <row r="119" spans="2:11" x14ac:dyDescent="0.2">
      <c r="B119" s="8" t="s">
        <v>27</v>
      </c>
      <c r="C119" s="2"/>
      <c r="H119" s="2"/>
      <c r="J119" s="2"/>
    </row>
    <row r="120" spans="2:11" x14ac:dyDescent="0.2">
      <c r="B120" s="8" t="s">
        <v>97</v>
      </c>
      <c r="C120" s="2"/>
      <c r="H120" s="2"/>
      <c r="J120" s="2"/>
    </row>
    <row r="121" spans="2:11" x14ac:dyDescent="0.2">
      <c r="B121" s="13"/>
    </row>
    <row r="122" spans="2:11" x14ac:dyDescent="0.2">
      <c r="B122" s="9"/>
    </row>
    <row r="124" spans="2:11" ht="20" x14ac:dyDescent="0.2">
      <c r="B124" s="20"/>
    </row>
    <row r="125" spans="2:11" x14ac:dyDescent="0.2">
      <c r="B125" s="9"/>
    </row>
    <row r="126" spans="2:11" x14ac:dyDescent="0.2">
      <c r="B126" s="9"/>
    </row>
    <row r="127" spans="2:11" x14ac:dyDescent="0.2">
      <c r="B127" s="9"/>
    </row>
  </sheetData>
  <sheetProtection formatCells="0" formatColumns="0" formatRows="0"/>
  <mergeCells count="9">
    <mergeCell ref="C5:D5"/>
    <mergeCell ref="C32:D32"/>
    <mergeCell ref="C108:D108"/>
    <mergeCell ref="J5:K5"/>
    <mergeCell ref="J32:K32"/>
    <mergeCell ref="J108:K108"/>
    <mergeCell ref="H108:I108"/>
    <mergeCell ref="H5:I5"/>
    <mergeCell ref="H32:I32"/>
  </mergeCells>
  <pageMargins left="0.70866141732283472" right="0.70866141732283472" top="0.74803149606299213" bottom="0.74803149606299213" header="0.31496062992125984" footer="0.31496062992125984"/>
  <pageSetup paperSize="8" scale="73" fitToHeight="3" orientation="landscape" verticalDpi="0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Samenvatting</vt:lpstr>
      <vt:lpstr>Exploitatie</vt:lpstr>
      <vt:lpstr>Exploitatie!Afdrukbereik</vt:lpstr>
      <vt:lpstr>Samenvatting!Afdrukbereik</vt:lpstr>
      <vt:lpstr>Exploitatie!Afdruktitels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Mariëlle de Groot</dc:creator>
  <cp:lastModifiedBy>Microsoft Office User</cp:lastModifiedBy>
  <cp:lastPrinted>2020-02-27T22:01:57Z</cp:lastPrinted>
  <dcterms:created xsi:type="dcterms:W3CDTF">2019-02-12T09:53:59Z</dcterms:created>
  <dcterms:modified xsi:type="dcterms:W3CDTF">2020-03-27T16:08:15Z</dcterms:modified>
</cp:coreProperties>
</file>